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9"/>
  </bookViews>
  <sheets>
    <sheet name="A" sheetId="1" r:id="rId1"/>
    <sheet name="B" sheetId="2" r:id="rId2"/>
    <sheet name="C" sheetId="3" r:id="rId3"/>
    <sheet name="Volná" sheetId="4" r:id="rId4"/>
    <sheet name="Hobby" sheetId="5" r:id="rId5"/>
    <sheet name="Classic" sheetId="6" r:id="rId6"/>
    <sheet name="Ženy" sheetId="7" r:id="rId7"/>
    <sheet name="ENDURO" sheetId="8" r:id="rId8"/>
    <sheet name="Žiak do 7" sheetId="9" r:id="rId9"/>
    <sheet name="Žiak 7+" sheetId="10" r:id="rId10"/>
  </sheets>
  <definedNames/>
  <calcPr fullCalcOnLoad="1"/>
</workbook>
</file>

<file path=xl/sharedStrings.xml><?xml version="1.0" encoding="utf-8"?>
<sst xmlns="http://schemas.openxmlformats.org/spreadsheetml/2006/main" count="500" uniqueCount="141">
  <si>
    <t>A</t>
  </si>
  <si>
    <t>Št.č.</t>
  </si>
  <si>
    <t>Body</t>
  </si>
  <si>
    <t>Počty bodov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</si>
  <si>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</si>
  <si>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</si>
  <si>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</si>
  <si>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</si>
  <si>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</si>
  <si>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</si>
  <si>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</si>
  <si>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</si>
  <si>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</si>
  <si>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r>
      <t xml:space="preserve">VÝSLEDKOVÁ LISTINA  -  </t>
    </r>
    <r>
      <rPr>
        <b/>
        <sz val="18"/>
        <color indexed="10"/>
        <rFont val="Times New Roman"/>
        <family val="1"/>
      </rPr>
      <t>RESULTS</t>
    </r>
    <r>
      <rPr>
        <b/>
        <sz val="18"/>
        <rFont val="Times New Roman"/>
        <family val="1"/>
      </rPr>
      <t xml:space="preserve"> - Sobota / </t>
    </r>
    <r>
      <rPr>
        <b/>
        <sz val="18"/>
        <color indexed="10"/>
        <rFont val="Times New Roman"/>
        <family val="1"/>
      </rPr>
      <t>Saturday</t>
    </r>
  </si>
  <si>
    <t>Krajina</t>
  </si>
  <si>
    <t>SK</t>
  </si>
  <si>
    <t>x</t>
  </si>
  <si>
    <t>GAS GAS 280</t>
  </si>
  <si>
    <t>poradie</t>
  </si>
  <si>
    <t>Classic</t>
  </si>
  <si>
    <t>Ženy</t>
  </si>
  <si>
    <t>Kothay Vladimír</t>
  </si>
  <si>
    <t>Beta evo factory</t>
  </si>
  <si>
    <t>Nitra</t>
  </si>
  <si>
    <t>Marcina Tomáš</t>
  </si>
  <si>
    <t>Mihalíček Daniel</t>
  </si>
  <si>
    <t>Gura Juraj</t>
  </si>
  <si>
    <t>Bratislava</t>
  </si>
  <si>
    <t>Kollár Milan</t>
  </si>
  <si>
    <t>Sherco 300</t>
  </si>
  <si>
    <t>Gurínová Lucia</t>
  </si>
  <si>
    <t xml:space="preserve">Kollár Adam </t>
  </si>
  <si>
    <t>MK trial sport</t>
  </si>
  <si>
    <t>Pechtor Filip</t>
  </si>
  <si>
    <t>CZ</t>
  </si>
  <si>
    <t>Mikunda Tadeáš</t>
  </si>
  <si>
    <t xml:space="preserve">Ofúkaný Peter jr. </t>
  </si>
  <si>
    <t>Fenix</t>
  </si>
  <si>
    <t xml:space="preserve">Beta </t>
  </si>
  <si>
    <t>Szabo Samuel</t>
  </si>
  <si>
    <t>OSET</t>
  </si>
  <si>
    <t>Pásztor Simon</t>
  </si>
  <si>
    <t>OSET 16</t>
  </si>
  <si>
    <t>Horné Semerovce</t>
  </si>
  <si>
    <t>Albín Prokop</t>
  </si>
  <si>
    <t>Prokop Albín</t>
  </si>
  <si>
    <t>Lovíšek Peter</t>
  </si>
  <si>
    <t>Gas Gas 300</t>
  </si>
  <si>
    <t>Lomedia</t>
  </si>
  <si>
    <t>Ofúkaný Peter</t>
  </si>
  <si>
    <t>Fantic</t>
  </si>
  <si>
    <t>Ošlejšek Peter</t>
  </si>
  <si>
    <t>Buchtík Vlastimil</t>
  </si>
  <si>
    <t>Autobuchtík</t>
  </si>
  <si>
    <t>Beta 300</t>
  </si>
  <si>
    <t>Navrátil Lukáš</t>
  </si>
  <si>
    <t>Mudrák Miroslav</t>
  </si>
  <si>
    <t xml:space="preserve">Bultaco Sherpa </t>
  </si>
  <si>
    <t>Gurín Ľuboš</t>
  </si>
  <si>
    <t>Fantic 240</t>
  </si>
  <si>
    <t>Trial klub Kamikadze</t>
  </si>
  <si>
    <t>Snowball Jonathan</t>
  </si>
  <si>
    <t>Lehotský Jozef</t>
  </si>
  <si>
    <t>Agnis Alksnis</t>
  </si>
  <si>
    <t>LV</t>
  </si>
  <si>
    <t>Viking trial</t>
  </si>
  <si>
    <t>Shupa</t>
  </si>
  <si>
    <t>Alksnis Artis</t>
  </si>
  <si>
    <t>SMOK</t>
  </si>
  <si>
    <t>Alksnis Arvis</t>
  </si>
  <si>
    <t>PL</t>
  </si>
  <si>
    <t>Alksnis Niks</t>
  </si>
  <si>
    <t>Gas gas 300</t>
  </si>
  <si>
    <t>Gura Juraj ml.</t>
  </si>
  <si>
    <t>GAS GAS 50</t>
  </si>
  <si>
    <t>Kothay Vladimír jr.</t>
  </si>
  <si>
    <t>Vieska - 22.7.2017</t>
  </si>
  <si>
    <t xml:space="preserve">Medzinárodné majstrovstvá SR </t>
  </si>
  <si>
    <t>Beta evo 300</t>
  </si>
  <si>
    <t>Voľná</t>
  </si>
  <si>
    <t>HOBBY</t>
  </si>
  <si>
    <t>Trial BB</t>
  </si>
  <si>
    <t>Beta</t>
  </si>
  <si>
    <t>MENO</t>
  </si>
  <si>
    <t>THC</t>
  </si>
  <si>
    <t>Hudák Ján</t>
  </si>
  <si>
    <t>trial Kamikadze</t>
  </si>
  <si>
    <t>Žiak do 7</t>
  </si>
  <si>
    <t>Žiak 7+</t>
  </si>
  <si>
    <t>Szabo Max</t>
  </si>
  <si>
    <t xml:space="preserve">GAS GAS </t>
  </si>
  <si>
    <t>BETA 80</t>
  </si>
  <si>
    <t>OFUK</t>
  </si>
  <si>
    <t>Trial Kamikadze</t>
  </si>
  <si>
    <t>Udvardy Ján</t>
  </si>
  <si>
    <t>Beta 20</t>
  </si>
  <si>
    <t>Mikuš Daniel</t>
  </si>
  <si>
    <t>Pyzowski Michal</t>
  </si>
  <si>
    <t>TRS</t>
  </si>
  <si>
    <t>Montesa 300</t>
  </si>
  <si>
    <t>GAS GAS 125</t>
  </si>
  <si>
    <t>Dedina Ivan</t>
  </si>
  <si>
    <t>Majtyka Sebastian</t>
  </si>
  <si>
    <t>Sýkora Milan</t>
  </si>
  <si>
    <t>Váša Michal</t>
  </si>
  <si>
    <t>Barboriak Peter</t>
  </si>
  <si>
    <t>GAS GAS 300</t>
  </si>
  <si>
    <t>Montesa 260</t>
  </si>
  <si>
    <t xml:space="preserve">Montesa </t>
  </si>
  <si>
    <t>Zvolská Adéla</t>
  </si>
  <si>
    <t>Pšehica Martin</t>
  </si>
  <si>
    <t>TRS 300</t>
  </si>
  <si>
    <t>Váša Marek</t>
  </si>
  <si>
    <t>Pogády Róbert</t>
  </si>
  <si>
    <t>GAS GAS 200</t>
  </si>
  <si>
    <t>MAJTYKA Julia</t>
  </si>
  <si>
    <t>SHERCO 125</t>
  </si>
  <si>
    <t>KTM 200</t>
  </si>
  <si>
    <t>ENDURO</t>
  </si>
  <si>
    <t>Mazák Peter</t>
  </si>
  <si>
    <t>KTM 85</t>
  </si>
  <si>
    <t>Kružík Martin</t>
  </si>
  <si>
    <t>KTM 125</t>
  </si>
  <si>
    <t>Leponi Matej</t>
  </si>
  <si>
    <t>1.</t>
  </si>
  <si>
    <t>2.</t>
  </si>
  <si>
    <t>3.</t>
  </si>
  <si>
    <t>4.</t>
  </si>
  <si>
    <t>5.</t>
  </si>
  <si>
    <t>6.</t>
  </si>
  <si>
    <t>7.</t>
  </si>
  <si>
    <t>8.</t>
  </si>
  <si>
    <t>Kollár Adam</t>
  </si>
  <si>
    <t>TRIAL  2017</t>
  </si>
  <si>
    <t xml:space="preserve">4. </t>
  </si>
  <si>
    <t>SHERCO</t>
  </si>
  <si>
    <t xml:space="preserve">1. </t>
  </si>
  <si>
    <t>12.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</si>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</sst>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dd/mm/yy"/>
    <numFmt numFmtId="189" formatCode="[$-F400]h:mm:ss\ AM/PM"/>
    <numFmt numFmtId="190" formatCode="0.000"/>
    <numFmt numFmtId="191" formatCode="0.0"/>
  </numFmts>
  <fonts count="60">
    <font>
      <sz val="10"/>
      <name val="Arial CE"/>
      <family val="0"/>
    </font>
    <font>
      <sz val="10"/>
      <name val="Times New Roman CE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11"/>
      <color indexed="9"/>
      <name val="Times New Roman"/>
      <family val="1"/>
    </font>
    <font>
      <sz val="36"/>
      <color indexed="40"/>
      <name val="Times New Roman"/>
      <family val="1"/>
    </font>
    <font>
      <sz val="36"/>
      <name val="Times New Roman"/>
      <family val="1"/>
    </font>
    <font>
      <sz val="16"/>
      <name val="Palett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7" fillId="0" borderId="12" xfId="46" applyFont="1" applyBorder="1" applyAlignment="1">
      <alignment horizontal="centerContinuous"/>
      <protection/>
    </xf>
    <xf numFmtId="0" fontId="9" fillId="34" borderId="13" xfId="46" applyFont="1" applyFill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0" xfId="46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1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16" xfId="46" applyFont="1" applyBorder="1">
      <alignment/>
      <protection/>
    </xf>
    <xf numFmtId="0" fontId="12" fillId="0" borderId="11" xfId="46" applyFont="1" applyBorder="1" applyAlignment="1">
      <alignment horizontal="left"/>
      <protection/>
    </xf>
    <xf numFmtId="0" fontId="13" fillId="0" borderId="11" xfId="46" applyFont="1" applyBorder="1">
      <alignment/>
      <protection/>
    </xf>
    <xf numFmtId="0" fontId="13" fillId="0" borderId="11" xfId="46" applyFont="1" applyBorder="1" applyAlignment="1">
      <alignment horizontal="right"/>
      <protection/>
    </xf>
    <xf numFmtId="0" fontId="4" fillId="0" borderId="11" xfId="46" applyFont="1" applyBorder="1" applyAlignment="1">
      <alignment horizontal="right"/>
      <protection/>
    </xf>
    <xf numFmtId="0" fontId="7" fillId="0" borderId="11" xfId="46" applyFont="1" applyBorder="1">
      <alignment/>
      <protection/>
    </xf>
    <xf numFmtId="188" fontId="14" fillId="0" borderId="11" xfId="0" applyNumberFormat="1" applyFont="1" applyBorder="1" applyAlignment="1">
      <alignment horizontal="center"/>
    </xf>
    <xf numFmtId="188" fontId="13" fillId="0" borderId="11" xfId="46" applyNumberFormat="1" applyFont="1" applyBorder="1" applyAlignment="1">
      <alignment horizontal="center"/>
      <protection/>
    </xf>
    <xf numFmtId="0" fontId="11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7" fillId="0" borderId="17" xfId="46" applyFont="1" applyBorder="1" applyAlignment="1">
      <alignment horizontal="center"/>
      <protection/>
    </xf>
    <xf numFmtId="0" fontId="15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88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1" xfId="0" applyNumberFormat="1" applyFont="1" applyBorder="1" applyAlignment="1">
      <alignment horizontal="centerContinuous"/>
    </xf>
    <xf numFmtId="0" fontId="15" fillId="0" borderId="1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8" fontId="13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 locked="0"/>
    </xf>
    <xf numFmtId="0" fontId="13" fillId="0" borderId="28" xfId="0" applyNumberFormat="1" applyFont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NumberFormat="1" applyFont="1" applyFill="1" applyBorder="1" applyAlignment="1">
      <alignment horizontal="center"/>
    </xf>
    <xf numFmtId="0" fontId="13" fillId="33" borderId="3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/>
    </xf>
    <xf numFmtId="0" fontId="13" fillId="0" borderId="20" xfId="0" applyNumberFormat="1" applyFont="1" applyBorder="1" applyAlignment="1" applyProtection="1">
      <alignment horizontal="center"/>
      <protection locked="0"/>
    </xf>
    <xf numFmtId="21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0" fontId="15" fillId="0" borderId="37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/>
    </xf>
    <xf numFmtId="0" fontId="13" fillId="0" borderId="37" xfId="0" applyNumberFormat="1" applyFont="1" applyBorder="1" applyAlignment="1" applyProtection="1">
      <alignment horizontal="center"/>
      <protection locked="0"/>
    </xf>
    <xf numFmtId="21" fontId="13" fillId="0" borderId="38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6" fontId="13" fillId="0" borderId="39" xfId="0" applyNumberFormat="1" applyFont="1" applyBorder="1" applyAlignment="1" applyProtection="1">
      <alignment horizontal="right"/>
      <protection/>
    </xf>
    <xf numFmtId="0" fontId="15" fillId="0" borderId="22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NumberFormat="1" applyFont="1" applyBorder="1" applyAlignment="1" applyProtection="1">
      <alignment horizontal="center"/>
      <protection locked="0"/>
    </xf>
    <xf numFmtId="21" fontId="13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right"/>
    </xf>
    <xf numFmtId="0" fontId="13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13" fillId="35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36" borderId="20" xfId="0" applyFont="1" applyFill="1" applyBorder="1" applyAlignment="1">
      <alignment horizontal="left"/>
    </xf>
    <xf numFmtId="0" fontId="15" fillId="0" borderId="46" xfId="0" applyNumberFormat="1" applyFont="1" applyBorder="1" applyAlignment="1" applyProtection="1">
      <alignment horizontal="center"/>
      <protection locked="0"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5" fillId="0" borderId="44" xfId="0" applyNumberFormat="1" applyFont="1" applyBorder="1" applyAlignment="1">
      <alignment/>
    </xf>
    <xf numFmtId="0" fontId="13" fillId="0" borderId="48" xfId="0" applyNumberFormat="1" applyFont="1" applyBorder="1" applyAlignment="1">
      <alignment horizontal="center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>
      <alignment/>
    </xf>
    <xf numFmtId="21" fontId="13" fillId="0" borderId="49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0" fontId="15" fillId="0" borderId="50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4" xfId="0" applyNumberFormat="1" applyFont="1" applyBorder="1" applyAlignment="1" applyProtection="1">
      <alignment horizontal="center"/>
      <protection locked="0"/>
    </xf>
    <xf numFmtId="0" fontId="20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/>
    </xf>
    <xf numFmtId="0" fontId="15" fillId="36" borderId="0" xfId="0" applyNumberFormat="1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>
      <alignment/>
    </xf>
    <xf numFmtId="21" fontId="13" fillId="36" borderId="0" xfId="0" applyNumberFormat="1" applyFont="1" applyFill="1" applyBorder="1" applyAlignment="1">
      <alignment horizontal="center"/>
    </xf>
    <xf numFmtId="0" fontId="15" fillId="36" borderId="0" xfId="0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 horizontal="center"/>
    </xf>
    <xf numFmtId="0" fontId="13" fillId="36" borderId="0" xfId="0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 horizontal="right"/>
    </xf>
    <xf numFmtId="0" fontId="13" fillId="0" borderId="3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wrapText="1"/>
    </xf>
    <xf numFmtId="0" fontId="7" fillId="0" borderId="38" xfId="0" applyFont="1" applyBorder="1" applyAlignment="1">
      <alignment horizontal="center"/>
    </xf>
    <xf numFmtId="0" fontId="9" fillId="37" borderId="13" xfId="46" applyFont="1" applyFill="1" applyBorder="1" applyAlignment="1">
      <alignment horizontal="center"/>
      <protection/>
    </xf>
    <xf numFmtId="0" fontId="19" fillId="37" borderId="20" xfId="0" applyFont="1" applyFill="1" applyBorder="1" applyAlignment="1">
      <alignment horizontal="left"/>
    </xf>
    <xf numFmtId="0" fontId="9" fillId="38" borderId="13" xfId="46" applyFont="1" applyFill="1" applyBorder="1" applyAlignment="1">
      <alignment horizontal="center"/>
      <protection/>
    </xf>
    <xf numFmtId="0" fontId="13" fillId="38" borderId="20" xfId="0" applyFont="1" applyFill="1" applyBorder="1" applyAlignment="1">
      <alignment horizontal="left"/>
    </xf>
    <xf numFmtId="0" fontId="15" fillId="0" borderId="51" xfId="0" applyNumberFormat="1" applyFont="1" applyBorder="1" applyAlignment="1" applyProtection="1">
      <alignment horizontal="center"/>
      <protection locked="0"/>
    </xf>
    <xf numFmtId="0" fontId="15" fillId="0" borderId="52" xfId="0" applyFont="1" applyFill="1" applyBorder="1" applyAlignment="1">
      <alignment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15" fillId="0" borderId="54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21" fontId="15" fillId="0" borderId="38" xfId="0" applyNumberFormat="1" applyFont="1" applyBorder="1" applyAlignment="1">
      <alignment horizontal="center"/>
    </xf>
    <xf numFmtId="0" fontId="9" fillId="38" borderId="55" xfId="0" applyFont="1" applyFill="1" applyBorder="1" applyAlignment="1">
      <alignment horizontal="centerContinuous" vertical="center"/>
    </xf>
    <xf numFmtId="0" fontId="9" fillId="37" borderId="55" xfId="0" applyFont="1" applyFill="1" applyBorder="1" applyAlignment="1">
      <alignment horizontal="centerContinuous" vertical="center"/>
    </xf>
    <xf numFmtId="0" fontId="9" fillId="34" borderId="55" xfId="0" applyFont="1" applyFill="1" applyBorder="1" applyAlignment="1">
      <alignment horizontal="centerContinuous" vertical="center"/>
    </xf>
    <xf numFmtId="21" fontId="13" fillId="0" borderId="37" xfId="0" applyNumberFormat="1" applyFont="1" applyBorder="1" applyAlignment="1">
      <alignment horizontal="center"/>
    </xf>
    <xf numFmtId="21" fontId="13" fillId="0" borderId="41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3" fillId="39" borderId="20" xfId="0" applyFont="1" applyFill="1" applyBorder="1" applyAlignment="1">
      <alignment horizontal="left"/>
    </xf>
    <xf numFmtId="0" fontId="6" fillId="0" borderId="56" xfId="0" applyFont="1" applyBorder="1" applyAlignment="1">
      <alignment wrapText="1"/>
    </xf>
    <xf numFmtId="0" fontId="13" fillId="0" borderId="57" xfId="0" applyNumberFormat="1" applyFont="1" applyBorder="1" applyAlignment="1" applyProtection="1">
      <alignment horizontal="center"/>
      <protection/>
    </xf>
    <xf numFmtId="0" fontId="13" fillId="0" borderId="49" xfId="0" applyNumberFormat="1" applyFont="1" applyBorder="1" applyAlignment="1" applyProtection="1">
      <alignment horizontal="center"/>
      <protection/>
    </xf>
    <xf numFmtId="0" fontId="13" fillId="0" borderId="58" xfId="0" applyNumberFormat="1" applyFont="1" applyBorder="1" applyAlignment="1" applyProtection="1">
      <alignment horizontal="center"/>
      <protection/>
    </xf>
    <xf numFmtId="0" fontId="13" fillId="36" borderId="25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18" fillId="40" borderId="47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left"/>
    </xf>
    <xf numFmtId="1" fontId="13" fillId="0" borderId="28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4" borderId="60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25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" fillId="0" borderId="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7" fillId="37" borderId="60" xfId="0" applyFont="1" applyFill="1" applyBorder="1" applyAlignment="1">
      <alignment horizontal="center" vertical="center"/>
    </xf>
    <xf numFmtId="0" fontId="18" fillId="37" borderId="60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/>
    </xf>
    <xf numFmtId="0" fontId="17" fillId="38" borderId="60" xfId="0" applyFont="1" applyFill="1" applyBorder="1" applyAlignment="1">
      <alignment horizontal="center" vertical="center"/>
    </xf>
    <xf numFmtId="0" fontId="18" fillId="38" borderId="60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left"/>
    </xf>
    <xf numFmtId="0" fontId="13" fillId="36" borderId="59" xfId="0" applyFont="1" applyFill="1" applyBorder="1" applyAlignment="1">
      <alignment horizontal="left"/>
    </xf>
    <xf numFmtId="0" fontId="17" fillId="33" borderId="60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6" fillId="36" borderId="62" xfId="0" applyFont="1" applyFill="1" applyBorder="1" applyAlignment="1">
      <alignment horizontal="center" vertical="center" textRotation="90" wrapText="1"/>
    </xf>
    <xf numFmtId="0" fontId="6" fillId="36" borderId="55" xfId="0" applyFont="1" applyFill="1" applyBorder="1" applyAlignment="1">
      <alignment horizontal="center" vertical="center" textRotation="90" wrapText="1"/>
    </xf>
    <xf numFmtId="0" fontId="6" fillId="36" borderId="63" xfId="0" applyFont="1" applyFill="1" applyBorder="1" applyAlignment="1">
      <alignment horizontal="center" vertical="center" textRotation="90" wrapText="1"/>
    </xf>
    <xf numFmtId="0" fontId="58" fillId="39" borderId="60" xfId="0" applyFont="1" applyFill="1" applyBorder="1" applyAlignment="1">
      <alignment horizontal="center" vertical="center"/>
    </xf>
    <xf numFmtId="0" fontId="20" fillId="39" borderId="60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center" vertical="center"/>
    </xf>
    <xf numFmtId="0" fontId="6" fillId="39" borderId="62" xfId="0" applyFont="1" applyFill="1" applyBorder="1" applyAlignment="1">
      <alignment horizontal="center" vertical="center" textRotation="90" wrapText="1"/>
    </xf>
    <xf numFmtId="0" fontId="6" fillId="39" borderId="55" xfId="0" applyFont="1" applyFill="1" applyBorder="1" applyAlignment="1">
      <alignment horizontal="center" vertical="center" textRotation="90" wrapText="1"/>
    </xf>
    <xf numFmtId="0" fontId="6" fillId="39" borderId="63" xfId="0" applyFont="1" applyFill="1" applyBorder="1" applyAlignment="1">
      <alignment horizontal="center" vertical="center" textRotation="90" wrapText="1"/>
    </xf>
    <xf numFmtId="0" fontId="17" fillId="40" borderId="60" xfId="0" applyFont="1" applyFill="1" applyBorder="1" applyAlignment="1">
      <alignment horizontal="center" vertical="center"/>
    </xf>
    <xf numFmtId="0" fontId="18" fillId="40" borderId="60" xfId="0" applyFont="1" applyFill="1" applyBorder="1" applyAlignment="1">
      <alignment horizontal="center" vertical="center"/>
    </xf>
    <xf numFmtId="0" fontId="18" fillId="40" borderId="47" xfId="0" applyFont="1" applyFill="1" applyBorder="1" applyAlignment="1">
      <alignment horizontal="center" vertical="center"/>
    </xf>
    <xf numFmtId="0" fontId="17" fillId="39" borderId="60" xfId="0" applyFont="1" applyFill="1" applyBorder="1" applyAlignment="1">
      <alignment horizontal="center" vertical="center"/>
    </xf>
    <xf numFmtId="0" fontId="21" fillId="39" borderId="60" xfId="0" applyFont="1" applyFill="1" applyBorder="1" applyAlignment="1">
      <alignment horizontal="center" vertical="center"/>
    </xf>
    <xf numFmtId="0" fontId="21" fillId="39" borderId="47" xfId="0" applyFont="1" applyFill="1" applyBorder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59" fillId="39" borderId="4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333375</xdr:colOff>
      <xdr:row>1</xdr:row>
      <xdr:rowOff>447675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371475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333375</xdr:colOff>
      <xdr:row>1</xdr:row>
      <xdr:rowOff>447675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2</xdr:col>
      <xdr:colOff>409575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2</xdr:col>
      <xdr:colOff>542925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333375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314325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2</xdr:col>
      <xdr:colOff>381000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76200</xdr:rowOff>
    </xdr:from>
    <xdr:to>
      <xdr:col>2</xdr:col>
      <xdr:colOff>428625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323850</xdr:colOff>
      <xdr:row>1</xdr:row>
      <xdr:rowOff>409575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20"/>
  <sheetViews>
    <sheetView zoomScale="80" zoomScaleNormal="80" zoomScalePageLayoutView="0" workbookViewId="0" topLeftCell="A1">
      <selection activeCell="R21" sqref="R21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138" t="s">
        <v>0</v>
      </c>
    </row>
    <row r="3" spans="1:29" ht="30" customHeight="1" thickBo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7"/>
    </row>
    <row r="4" spans="1:29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.75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5" t="s">
        <v>21</v>
      </c>
      <c r="C8" s="156"/>
      <c r="D8" s="125" t="s">
        <v>15</v>
      </c>
      <c r="E8" s="47">
        <v>1</v>
      </c>
      <c r="F8" s="48">
        <v>1</v>
      </c>
      <c r="G8" s="48">
        <v>1</v>
      </c>
      <c r="H8" s="48">
        <v>3</v>
      </c>
      <c r="I8" s="48">
        <v>5</v>
      </c>
      <c r="J8" s="48">
        <v>0</v>
      </c>
      <c r="K8" s="48">
        <v>3</v>
      </c>
      <c r="L8" s="48">
        <v>5</v>
      </c>
      <c r="M8" s="48">
        <v>5</v>
      </c>
      <c r="N8" s="48">
        <v>5</v>
      </c>
      <c r="O8" s="48"/>
      <c r="P8" s="48"/>
      <c r="Q8" s="48"/>
      <c r="R8" s="48"/>
      <c r="S8" s="48"/>
      <c r="T8" s="123">
        <f>SUM(E8:S8)</f>
        <v>29</v>
      </c>
      <c r="U8" s="50"/>
      <c r="V8" s="51">
        <f>SUM(T8:T11)+IF(ISNUMBER(U8),U8,0)+IF(ISNUMBER(U10),U10,0)+IF(ISNUMBER(U11),U11,0)</f>
        <v>57</v>
      </c>
      <c r="W8" s="52">
        <f>COUNTIF($E8:$S8,0)+COUNTIF($E9:$S9,0)+COUNTIF($E10:$S10,0)+COUNTIF($E11:$S11,0)</f>
        <v>10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3</v>
      </c>
      <c r="Z8" s="52">
        <f>COUNTIF($E8:$S8,3)+COUNTIF($E9:$S9,3)+COUNTIF($E10:$S10,3)+COUNTIF($E11:$S11,3)</f>
        <v>5</v>
      </c>
      <c r="AA8" s="52">
        <f>COUNTIF($E8:$S8,5)+COUNTIF($E9:$S9,5)+COUNTIF($E10:$S10,5)+COUNTIF($E11:$S11,5)</f>
        <v>6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57" t="s">
        <v>124</v>
      </c>
      <c r="B9" s="55">
        <v>1</v>
      </c>
      <c r="C9" s="56"/>
      <c r="D9" s="57"/>
      <c r="E9" s="58">
        <v>0</v>
      </c>
      <c r="F9" s="59">
        <v>1</v>
      </c>
      <c r="G9" s="59">
        <v>1</v>
      </c>
      <c r="H9" s="59">
        <v>5</v>
      </c>
      <c r="I9" s="59">
        <v>3</v>
      </c>
      <c r="J9" s="59">
        <v>0</v>
      </c>
      <c r="K9" s="59">
        <v>2</v>
      </c>
      <c r="L9" s="59">
        <v>5</v>
      </c>
      <c r="M9" s="59">
        <v>0</v>
      </c>
      <c r="N9" s="59">
        <v>0</v>
      </c>
      <c r="O9" s="59"/>
      <c r="P9" s="59"/>
      <c r="Q9" s="59"/>
      <c r="R9" s="59"/>
      <c r="S9" s="59"/>
      <c r="T9" s="106">
        <f aca="true" t="shared" si="0" ref="T9:T19">SUM(E9:S9)</f>
        <v>17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58"/>
      <c r="B10" s="160" t="s">
        <v>22</v>
      </c>
      <c r="C10" s="161"/>
      <c r="D10" s="162"/>
      <c r="E10" s="66">
        <v>0</v>
      </c>
      <c r="F10" s="67">
        <v>0</v>
      </c>
      <c r="G10" s="67">
        <v>1</v>
      </c>
      <c r="H10" s="67">
        <v>2</v>
      </c>
      <c r="I10" s="67">
        <v>3</v>
      </c>
      <c r="J10" s="67">
        <v>2</v>
      </c>
      <c r="K10" s="67">
        <v>0</v>
      </c>
      <c r="L10" s="67">
        <v>3</v>
      </c>
      <c r="M10" s="67">
        <v>0</v>
      </c>
      <c r="N10" s="67">
        <v>0</v>
      </c>
      <c r="O10" s="67"/>
      <c r="P10" s="67"/>
      <c r="Q10" s="67"/>
      <c r="R10" s="67"/>
      <c r="S10" s="97"/>
      <c r="T10" s="106">
        <f t="shared" si="0"/>
        <v>11</v>
      </c>
      <c r="U10" s="107"/>
      <c r="V10" s="70">
        <v>0.5465277777777778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04.57.00</v>
      </c>
    </row>
    <row r="11" spans="1:29" ht="15" customHeight="1" thickBot="1">
      <c r="A11" s="159"/>
      <c r="B11" s="76" t="s">
        <v>23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111">
        <f t="shared" si="0"/>
        <v>0</v>
      </c>
      <c r="U11" s="103"/>
      <c r="V11" s="81">
        <v>0.7527777777777778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1,40</v>
      </c>
    </row>
    <row r="12" spans="1:29" ht="15" customHeight="1">
      <c r="A12" s="45"/>
      <c r="B12" s="155" t="s">
        <v>71</v>
      </c>
      <c r="C12" s="156"/>
      <c r="D12" s="125" t="s">
        <v>64</v>
      </c>
      <c r="E12" s="47">
        <v>1</v>
      </c>
      <c r="F12" s="48">
        <v>5</v>
      </c>
      <c r="G12" s="48">
        <v>5</v>
      </c>
      <c r="H12" s="48">
        <v>5</v>
      </c>
      <c r="I12" s="48">
        <v>5</v>
      </c>
      <c r="J12" s="48">
        <v>5</v>
      </c>
      <c r="K12" s="48">
        <v>5</v>
      </c>
      <c r="L12" s="48">
        <v>3</v>
      </c>
      <c r="M12" s="48">
        <v>5</v>
      </c>
      <c r="N12" s="48">
        <v>5</v>
      </c>
      <c r="O12" s="48"/>
      <c r="P12" s="48"/>
      <c r="Q12" s="48"/>
      <c r="R12" s="48"/>
      <c r="S12" s="94"/>
      <c r="T12" s="123">
        <f t="shared" si="0"/>
        <v>44</v>
      </c>
      <c r="U12" s="96"/>
      <c r="V12" s="101">
        <f>SUM(T12:T15)+IF(ISNUMBER(U12),U12,0)+IF(ISNUMBER(U14),U14,0)+IF(ISNUMBER(U15),U15,0)</f>
        <v>93</v>
      </c>
      <c r="W12" s="52">
        <f>COUNTIF($E12:$S12,0)+COUNTIF($E13:$S13,0)+COUNTIF($E14:$S14,0)+COUNTIF($E15:$S15,0)</f>
        <v>4</v>
      </c>
      <c r="X12" s="52">
        <f>COUNTIF($E12:$S12,1)+COUNTIF($E13:$S13,1)+COUNTIF($E14:$S14,1)+COUNTIF($E15:$S15,1)</f>
        <v>5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7</v>
      </c>
      <c r="AA12" s="52">
        <f>COUNTIF($E12:$S12,5)+COUNTIF($E13:$S13,5)+COUNTIF($E14:$S14,5)+COUNTIF($E15:$S15,5)</f>
        <v>13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57" t="s">
        <v>125</v>
      </c>
      <c r="B13" s="55">
        <v>2</v>
      </c>
      <c r="C13" s="56"/>
      <c r="D13" s="57"/>
      <c r="E13" s="58">
        <v>5</v>
      </c>
      <c r="F13" s="59">
        <v>0</v>
      </c>
      <c r="G13" s="59">
        <v>1</v>
      </c>
      <c r="H13" s="59">
        <v>3</v>
      </c>
      <c r="I13" s="59">
        <v>3</v>
      </c>
      <c r="J13" s="59">
        <v>1</v>
      </c>
      <c r="K13" s="59">
        <v>1</v>
      </c>
      <c r="L13" s="59">
        <v>5</v>
      </c>
      <c r="M13" s="59">
        <v>1</v>
      </c>
      <c r="N13" s="59">
        <v>5</v>
      </c>
      <c r="O13" s="59"/>
      <c r="P13" s="59"/>
      <c r="Q13" s="59"/>
      <c r="R13" s="59"/>
      <c r="S13" s="59"/>
      <c r="T13" s="106">
        <f t="shared" si="0"/>
        <v>25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58"/>
      <c r="B14" s="160" t="s">
        <v>72</v>
      </c>
      <c r="C14" s="161"/>
      <c r="D14" s="162"/>
      <c r="E14" s="66">
        <v>0</v>
      </c>
      <c r="F14" s="67">
        <v>3</v>
      </c>
      <c r="G14" s="67">
        <v>0</v>
      </c>
      <c r="H14" s="67">
        <v>5</v>
      </c>
      <c r="I14" s="67">
        <v>3</v>
      </c>
      <c r="J14" s="67">
        <v>3</v>
      </c>
      <c r="K14" s="67">
        <v>2</v>
      </c>
      <c r="L14" s="67">
        <v>5</v>
      </c>
      <c r="M14" s="67">
        <v>0</v>
      </c>
      <c r="N14" s="67">
        <v>3</v>
      </c>
      <c r="O14" s="67"/>
      <c r="P14" s="67"/>
      <c r="Q14" s="67"/>
      <c r="R14" s="67"/>
      <c r="S14" s="97"/>
      <c r="T14" s="106">
        <f t="shared" si="0"/>
        <v>24</v>
      </c>
      <c r="U14" s="107"/>
      <c r="V14" s="70">
        <v>0.5458333333333333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05.29.00</v>
      </c>
    </row>
    <row r="15" spans="1:29" ht="15" customHeight="1" thickBot="1">
      <c r="A15" s="159"/>
      <c r="B15" s="76" t="s">
        <v>65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2"/>
      <c r="T15" s="111">
        <f t="shared" si="0"/>
        <v>0</v>
      </c>
      <c r="U15" s="103"/>
      <c r="V15" s="81">
        <v>0.7743055555555555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2,45</v>
      </c>
    </row>
    <row r="16" spans="1:29" ht="13.5">
      <c r="A16" s="45"/>
      <c r="B16" s="155" t="s">
        <v>69</v>
      </c>
      <c r="C16" s="156"/>
      <c r="D16" s="125" t="s">
        <v>64</v>
      </c>
      <c r="E16" s="47">
        <v>5</v>
      </c>
      <c r="F16" s="48">
        <v>5</v>
      </c>
      <c r="G16" s="48">
        <v>3</v>
      </c>
      <c r="H16" s="48">
        <v>5</v>
      </c>
      <c r="I16" s="48">
        <v>3</v>
      </c>
      <c r="J16" s="48">
        <v>3</v>
      </c>
      <c r="K16" s="48">
        <v>5</v>
      </c>
      <c r="L16" s="48">
        <v>5</v>
      </c>
      <c r="M16" s="48">
        <v>5</v>
      </c>
      <c r="N16" s="48">
        <v>5</v>
      </c>
      <c r="O16" s="48"/>
      <c r="P16" s="48"/>
      <c r="Q16" s="48"/>
      <c r="R16" s="48"/>
      <c r="S16" s="94"/>
      <c r="T16" s="123">
        <f t="shared" si="0"/>
        <v>44</v>
      </c>
      <c r="U16" s="96"/>
      <c r="V16" s="101">
        <f>SUM(T16:T19)+IF(ISNUMBER(U16),U16,0)+IF(ISNUMBER(U18),U18,0)+IF(ISNUMBER(U19),U19,0)</f>
        <v>129</v>
      </c>
      <c r="W16" s="52">
        <f>COUNTIF($E16:$S16,0)+COUNTIF($E17:$S17,0)+COUNTIF($E18:$S18,0)+COUNTIF($E19:$S19,0)</f>
        <v>0</v>
      </c>
      <c r="X16" s="52">
        <f>COUNTIF($E16:$S16,1)+COUNTIF($E17:$S17,1)+COUNTIF($E18:$S18,1)+COUNTIF($E19:$S19,1)</f>
        <v>1</v>
      </c>
      <c r="Y16" s="52">
        <f>COUNTIF($E16:$S16,2)+COUNTIF($E17:$S17,2)+COUNTIF($E18:$S18,2)+COUNTIF($E19:$S19,2)</f>
        <v>1</v>
      </c>
      <c r="Z16" s="52">
        <f>COUNTIF($E16:$S16,3)+COUNTIF($E17:$S17,3)+COUNTIF($E18:$S18,3)+COUNTIF($E19:$S19,3)</f>
        <v>7</v>
      </c>
      <c r="AA16" s="52">
        <f>COUNTIF($E16:$S16,5)+COUNTIF($E17:$S17,5)+COUNTIF($E18:$S18,5)+COUNTIF($E19:$S19,5)</f>
        <v>21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.75" customHeight="1" thickBot="1">
      <c r="A17" s="157" t="s">
        <v>126</v>
      </c>
      <c r="B17" s="55">
        <v>3</v>
      </c>
      <c r="C17" s="56"/>
      <c r="D17" s="57"/>
      <c r="E17" s="58">
        <v>5</v>
      </c>
      <c r="F17" s="59">
        <v>5</v>
      </c>
      <c r="G17" s="59">
        <v>5</v>
      </c>
      <c r="H17" s="59">
        <v>5</v>
      </c>
      <c r="I17" s="59">
        <v>5</v>
      </c>
      <c r="J17" s="59">
        <v>3</v>
      </c>
      <c r="K17" s="59">
        <v>5</v>
      </c>
      <c r="L17" s="59">
        <v>5</v>
      </c>
      <c r="M17" s="59">
        <v>5</v>
      </c>
      <c r="N17" s="59">
        <v>5</v>
      </c>
      <c r="O17" s="59"/>
      <c r="P17" s="59"/>
      <c r="Q17" s="59"/>
      <c r="R17" s="59"/>
      <c r="S17" s="59"/>
      <c r="T17" s="106">
        <f t="shared" si="0"/>
        <v>48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.75" customHeight="1" thickBot="1">
      <c r="A18" s="158"/>
      <c r="B18" s="160" t="s">
        <v>72</v>
      </c>
      <c r="C18" s="161"/>
      <c r="D18" s="162"/>
      <c r="E18" s="66">
        <v>5</v>
      </c>
      <c r="F18" s="67">
        <v>3</v>
      </c>
      <c r="G18" s="67">
        <v>2</v>
      </c>
      <c r="H18" s="67">
        <v>5</v>
      </c>
      <c r="I18" s="67">
        <v>3</v>
      </c>
      <c r="J18" s="67">
        <v>3</v>
      </c>
      <c r="K18" s="67">
        <v>1</v>
      </c>
      <c r="L18" s="67">
        <v>5</v>
      </c>
      <c r="M18" s="67">
        <v>5</v>
      </c>
      <c r="N18" s="67">
        <v>5</v>
      </c>
      <c r="O18" s="67"/>
      <c r="P18" s="67"/>
      <c r="Q18" s="67"/>
      <c r="R18" s="67"/>
      <c r="S18" s="97"/>
      <c r="T18" s="106">
        <f t="shared" si="0"/>
        <v>37</v>
      </c>
      <c r="U18" s="107"/>
      <c r="V18" s="70">
        <v>0.545138888888889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05.29.00</v>
      </c>
    </row>
    <row r="19" spans="1:29" ht="15.75" customHeight="1" thickBot="1">
      <c r="A19" s="159"/>
      <c r="B19" s="76" t="s">
        <v>65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2"/>
      <c r="T19" s="148">
        <f t="shared" si="0"/>
        <v>0</v>
      </c>
      <c r="U19" s="103"/>
      <c r="V19" s="81">
        <v>0.7736111111111111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4,25</v>
      </c>
    </row>
    <row r="20" ht="12.75">
      <c r="B20" s="3"/>
    </row>
  </sheetData>
  <sheetProtection/>
  <mergeCells count="15">
    <mergeCell ref="A1:C2"/>
    <mergeCell ref="A3:V3"/>
    <mergeCell ref="W1:AC1"/>
    <mergeCell ref="B8:C8"/>
    <mergeCell ref="E4:N5"/>
    <mergeCell ref="D2:V2"/>
    <mergeCell ref="D1:V1"/>
    <mergeCell ref="B16:C16"/>
    <mergeCell ref="A17:A19"/>
    <mergeCell ref="B18:D18"/>
    <mergeCell ref="A13:A15"/>
    <mergeCell ref="B14:D14"/>
    <mergeCell ref="A9:A11"/>
    <mergeCell ref="B10:D10"/>
    <mergeCell ref="B12:C12"/>
  </mergeCells>
  <printOptions/>
  <pageMargins left="0.23" right="0.49" top="0.38" bottom="0.36" header="0.32" footer="0.1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5"/>
  <sheetViews>
    <sheetView tabSelected="1" zoomScale="80" zoomScaleNormal="80" zoomScalePageLayoutView="0" workbookViewId="0" topLeftCell="A1">
      <selection activeCell="V17" sqref="V17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201" t="s">
        <v>88</v>
      </c>
    </row>
    <row r="3" spans="1:29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202"/>
    </row>
    <row r="4" spans="1:29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202"/>
    </row>
    <row r="5" spans="1:29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03"/>
    </row>
    <row r="6" spans="1:29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5" t="s">
        <v>35</v>
      </c>
      <c r="C8" s="156"/>
      <c r="D8" s="2" t="s">
        <v>34</v>
      </c>
      <c r="E8" s="47">
        <v>0</v>
      </c>
      <c r="F8" s="48">
        <v>0</v>
      </c>
      <c r="G8" s="48">
        <v>3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/>
      <c r="N8" s="48"/>
      <c r="O8" s="48"/>
      <c r="P8" s="48"/>
      <c r="Q8" s="48"/>
      <c r="R8" s="48"/>
      <c r="S8" s="48"/>
      <c r="T8" s="123">
        <f>SUM(E8:S8)</f>
        <v>3</v>
      </c>
      <c r="U8" s="50"/>
      <c r="V8" s="51">
        <f>SUM(T8:T11)+IF(ISNUMBER(U8),U8,0)+IF(ISNUMBER(U10),U10,0)+IF(ISNUMBER(U11),U11,0)</f>
        <v>18</v>
      </c>
      <c r="W8" s="52">
        <f>COUNTIF($E8:$S8,0)+COUNTIF($E9:$S9,0)+COUNTIF($E10:$S10,0)+COUNTIF($E11:$S11,0)</f>
        <v>18</v>
      </c>
      <c r="X8" s="52">
        <f>COUNTIF($E8:$S8,1)+COUNTIF($E9:$S9,1)+COUNTIF($E10:$S10,1)+COUNTIF($E11:$S11,1)</f>
        <v>2</v>
      </c>
      <c r="Y8" s="52">
        <f>COUNTIF($E8:$S8,2)+COUNTIF($E9:$S9,2)+COUNTIF($E10:$S10,2)+COUNTIF($E11:$S11,2)</f>
        <v>0</v>
      </c>
      <c r="Z8" s="52">
        <f>COUNTIF($E8:$S8,3)+COUNTIF($E9:$S9,3)+COUNTIF($E10:$S10,3)+COUNTIF($E11:$S11,3)</f>
        <v>2</v>
      </c>
      <c r="AA8" s="52">
        <f>COUNTIF($E8:$S8,5)+COUNTIF($E9:$S9,5)+COUNTIF($E10:$S10,5)+COUNTIF($E11:$S11,5)</f>
        <v>2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98" t="s">
        <v>127</v>
      </c>
      <c r="B9" s="145">
        <v>302</v>
      </c>
      <c r="C9" s="56"/>
      <c r="D9" s="57"/>
      <c r="E9" s="58">
        <v>3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1</v>
      </c>
      <c r="M9" s="59"/>
      <c r="N9" s="59"/>
      <c r="O9" s="59"/>
      <c r="P9" s="59"/>
      <c r="Q9" s="59"/>
      <c r="R9" s="59"/>
      <c r="S9" s="59"/>
      <c r="T9" s="106">
        <f>SUM(E9:S9)</f>
        <v>4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210"/>
      <c r="B10" s="160" t="s">
        <v>91</v>
      </c>
      <c r="C10" s="161"/>
      <c r="D10" s="162"/>
      <c r="E10" s="66">
        <v>5</v>
      </c>
      <c r="F10" s="67">
        <v>5</v>
      </c>
      <c r="G10" s="67">
        <v>1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/>
      <c r="N10" s="67"/>
      <c r="O10" s="67"/>
      <c r="P10" s="67"/>
      <c r="Q10" s="67"/>
      <c r="R10" s="97"/>
      <c r="S10" s="97"/>
      <c r="T10" s="95">
        <f>SUM(E10:S10)</f>
        <v>11</v>
      </c>
      <c r="U10" s="107"/>
      <c r="V10" s="139">
        <v>0.4201388888888889</v>
      </c>
      <c r="W10" s="82" t="s">
        <v>9</v>
      </c>
      <c r="X10" s="72"/>
      <c r="Y10" s="72"/>
      <c r="Z10" s="73"/>
      <c r="AA10" s="73"/>
      <c r="AB10" s="74"/>
      <c r="AC10" s="75" t="str">
        <f>TEXT((V11-V10+0.00000000000001),"[hh].mm.ss")</f>
        <v>01.46.00</v>
      </c>
    </row>
    <row r="11" spans="1:29" ht="15" customHeight="1" thickBot="1">
      <c r="A11" s="211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02"/>
      <c r="S11" s="102"/>
      <c r="T11" s="103"/>
      <c r="U11" s="103"/>
      <c r="V11" s="140">
        <v>0.49374999999999997</v>
      </c>
      <c r="W11" s="82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0,94</v>
      </c>
    </row>
    <row r="12" spans="1:29" ht="15" customHeight="1">
      <c r="A12" s="150"/>
      <c r="B12" s="155" t="s">
        <v>31</v>
      </c>
      <c r="C12" s="156"/>
      <c r="D12" s="2" t="s">
        <v>15</v>
      </c>
      <c r="E12" s="47">
        <v>1</v>
      </c>
      <c r="F12" s="48">
        <v>0</v>
      </c>
      <c r="G12" s="48">
        <v>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/>
      <c r="N12" s="48"/>
      <c r="O12" s="48"/>
      <c r="P12" s="48"/>
      <c r="Q12" s="48"/>
      <c r="R12" s="94"/>
      <c r="S12" s="94"/>
      <c r="T12" s="95">
        <f>SUM(E12:L12)</f>
        <v>6</v>
      </c>
      <c r="U12" s="96"/>
      <c r="V12" s="101">
        <f>SUM(T12:T15)+IF(ISNUMBER(U12),U12,0)+IF(ISNUMBER(U14),U14,0)+IF(ISNUMBER(U15),U15,0)</f>
        <v>9</v>
      </c>
      <c r="W12" s="52">
        <f>COUNTIF($E12:$S12,0)+COUNTIF($E13:$S13,0)+COUNTIF($E14:$S14,0)+COUNTIF($E15:$S15,0)</f>
        <v>19</v>
      </c>
      <c r="X12" s="52">
        <f>COUNTIF($E12:$S12,1)+COUNTIF($E13:$S13,1)+COUNTIF($E14:$S14,1)+COUNTIF($E15:$S15,1)</f>
        <v>4</v>
      </c>
      <c r="Y12" s="52">
        <f>COUNTIF($E12:$S12,2)+COUNTIF($E13:$S13,2)+COUNTIF($E14:$S14,2)+COUNTIF($E15:$S15,2)</f>
        <v>0</v>
      </c>
      <c r="Z12" s="52">
        <f>COUNTIF($E12:$S12,3)+COUNTIF($E13:$S13,3)+COUNTIF($E14:$S14,3)+COUNTIF($E15:$S15,3)</f>
        <v>0</v>
      </c>
      <c r="AA12" s="52">
        <f>COUNTIF($E12:$S12,5)+COUNTIF($E13:$S13,5)+COUNTIF($E14:$S14,5)+COUNTIF($E15:$S15,5)</f>
        <v>1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07" t="s">
        <v>125</v>
      </c>
      <c r="B13" s="145">
        <v>303</v>
      </c>
      <c r="C13" s="56"/>
      <c r="D13" s="57"/>
      <c r="E13" s="58">
        <v>0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/>
      <c r="N13" s="59"/>
      <c r="O13" s="59"/>
      <c r="P13" s="59"/>
      <c r="Q13" s="59"/>
      <c r="R13" s="59"/>
      <c r="S13" s="59"/>
      <c r="T13" s="95">
        <f>SUM(E13:L13)</f>
        <v>1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208"/>
      <c r="B14" s="160"/>
      <c r="C14" s="161"/>
      <c r="D14" s="162"/>
      <c r="E14" s="66">
        <v>1</v>
      </c>
      <c r="F14" s="67">
        <v>0</v>
      </c>
      <c r="G14" s="67">
        <v>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/>
      <c r="N14" s="67"/>
      <c r="O14" s="67"/>
      <c r="P14" s="67"/>
      <c r="Q14" s="67"/>
      <c r="R14" s="67"/>
      <c r="S14" s="67"/>
      <c r="T14" s="95">
        <f>SUM(E14:L14)</f>
        <v>2</v>
      </c>
      <c r="U14" s="69"/>
      <c r="V14" s="70">
        <v>0.42083333333333334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01.13.00</v>
      </c>
    </row>
    <row r="15" spans="1:29" ht="15" customHeight="1" thickBot="1">
      <c r="A15" s="209"/>
      <c r="B15" s="76" t="s">
        <v>32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02"/>
      <c r="S15" s="102"/>
      <c r="T15" s="103"/>
      <c r="U15" s="103"/>
      <c r="V15" s="140">
        <v>0.47152777777777777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0,19</v>
      </c>
    </row>
    <row r="16" spans="1:29" ht="15" customHeight="1">
      <c r="A16" s="45"/>
      <c r="B16" s="155" t="s">
        <v>94</v>
      </c>
      <c r="C16" s="156"/>
      <c r="D16" s="92" t="s">
        <v>34</v>
      </c>
      <c r="E16" s="47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/>
      <c r="N16" s="48"/>
      <c r="O16" s="48"/>
      <c r="P16" s="48"/>
      <c r="Q16" s="48"/>
      <c r="R16" s="94"/>
      <c r="S16" s="94"/>
      <c r="T16" s="95">
        <f>SUM(E16:L16)</f>
        <v>0</v>
      </c>
      <c r="U16" s="96"/>
      <c r="V16" s="101">
        <f>SUM(T16:T19)+IF(ISNUMBER(U16),U16,0)+IF(ISNUMBER(U18),U18,0)+IF(ISNUMBER(U19),U19,0)</f>
        <v>1</v>
      </c>
      <c r="W16" s="52">
        <f>COUNTIF($E16:$S16,0)+COUNTIF($E17:$S17,0)+COUNTIF($E18:$S18,0)+COUNTIF($E19:$S19,0)</f>
        <v>23</v>
      </c>
      <c r="X16" s="52">
        <f>COUNTIF($E16:$S16,1)+COUNTIF($E17:$S17,1)+COUNTIF($E18:$S18,1)+COUNTIF($E19:$S19,1)</f>
        <v>1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0</v>
      </c>
      <c r="AA16" s="52">
        <f>COUNTIF($E16:$S16,5)+COUNTIF($E17:$S17,5)+COUNTIF($E18:$S18,5)+COUNTIF($E19:$S19,5)</f>
        <v>0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207" t="s">
        <v>124</v>
      </c>
      <c r="B17" s="145">
        <v>309</v>
      </c>
      <c r="C17" s="56"/>
      <c r="D17" s="57"/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/>
      <c r="N17" s="59"/>
      <c r="O17" s="59"/>
      <c r="P17" s="59"/>
      <c r="Q17" s="59"/>
      <c r="R17" s="59"/>
      <c r="S17" s="59"/>
      <c r="T17" s="95">
        <f>SUM(E17:L17)</f>
        <v>0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208"/>
      <c r="B18" s="160" t="s">
        <v>95</v>
      </c>
      <c r="C18" s="161"/>
      <c r="D18" s="162"/>
      <c r="E18" s="66">
        <v>0</v>
      </c>
      <c r="F18" s="67">
        <v>0</v>
      </c>
      <c r="G18" s="67">
        <v>0</v>
      </c>
      <c r="H18" s="67">
        <v>1</v>
      </c>
      <c r="I18" s="67">
        <v>0</v>
      </c>
      <c r="J18" s="67">
        <v>0</v>
      </c>
      <c r="K18" s="67">
        <v>0</v>
      </c>
      <c r="L18" s="67">
        <v>0</v>
      </c>
      <c r="M18" s="67"/>
      <c r="N18" s="67"/>
      <c r="O18" s="67"/>
      <c r="P18" s="67"/>
      <c r="Q18" s="67"/>
      <c r="R18" s="67"/>
      <c r="S18" s="67"/>
      <c r="T18" s="95">
        <f>SUM(E18:L18)</f>
        <v>1</v>
      </c>
      <c r="U18" s="69"/>
      <c r="V18" s="70">
        <v>0.42291666666666666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01.49.00</v>
      </c>
    </row>
    <row r="19" spans="1:29" ht="15" customHeight="1" thickBot="1">
      <c r="A19" s="209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2"/>
      <c r="S19" s="102"/>
      <c r="T19" s="103"/>
      <c r="U19" s="103"/>
      <c r="V19" s="140">
        <v>0.4986111111111111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0,06</v>
      </c>
    </row>
    <row r="20" spans="1:29" ht="15" customHeight="1">
      <c r="A20" s="45"/>
      <c r="B20" s="155" t="s">
        <v>36</v>
      </c>
      <c r="C20" s="156"/>
      <c r="D20" s="2" t="s">
        <v>15</v>
      </c>
      <c r="E20" s="47">
        <v>0</v>
      </c>
      <c r="F20" s="48">
        <v>1</v>
      </c>
      <c r="G20" s="48">
        <v>3</v>
      </c>
      <c r="H20" s="48">
        <v>1</v>
      </c>
      <c r="I20" s="48">
        <v>0</v>
      </c>
      <c r="J20" s="48">
        <v>3</v>
      </c>
      <c r="K20" s="48">
        <v>0</v>
      </c>
      <c r="L20" s="48">
        <v>5</v>
      </c>
      <c r="M20" s="48"/>
      <c r="N20" s="48"/>
      <c r="O20" s="48"/>
      <c r="P20" s="48"/>
      <c r="Q20" s="48"/>
      <c r="R20" s="94"/>
      <c r="S20" s="94"/>
      <c r="T20" s="95">
        <f>SUM(E20:S20)</f>
        <v>13</v>
      </c>
      <c r="U20" s="96"/>
      <c r="V20" s="101">
        <f>SUM(T20:T23)+IF(ISNUMBER(U20),U20,0)+IF(ISNUMBER(U22),U22,0)+IF(ISNUMBER(U23),U23,0)</f>
        <v>36</v>
      </c>
      <c r="W20" s="52">
        <f>COUNTIF($E20:$S20,0)+COUNTIF($E21:$S21,0)+COUNTIF($E22:$S22,0)+COUNTIF($E23:$S23,0)</f>
        <v>8</v>
      </c>
      <c r="X20" s="52">
        <f>COUNTIF($E20:$S20,1)+COUNTIF($E21:$S21,1)+COUNTIF($E22:$S22,1)+COUNTIF($E23:$S23,1)</f>
        <v>7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5</v>
      </c>
      <c r="AA20" s="52">
        <f>COUNTIF($E20:$S20,5)+COUNTIF($E21:$S21,5)+COUNTIF($E22:$S22,5)+COUNTIF($E23:$S23,5)</f>
        <v>2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207" t="s">
        <v>130</v>
      </c>
      <c r="B21" s="145">
        <v>312</v>
      </c>
      <c r="C21" s="56"/>
      <c r="D21" s="57"/>
      <c r="E21" s="58">
        <v>2</v>
      </c>
      <c r="F21" s="59">
        <v>0</v>
      </c>
      <c r="G21" s="59">
        <v>3</v>
      </c>
      <c r="H21" s="59">
        <v>2</v>
      </c>
      <c r="I21" s="59">
        <v>1</v>
      </c>
      <c r="J21" s="59">
        <v>0</v>
      </c>
      <c r="K21" s="59">
        <v>0</v>
      </c>
      <c r="L21" s="59">
        <v>3</v>
      </c>
      <c r="M21" s="59"/>
      <c r="N21" s="59"/>
      <c r="O21" s="59"/>
      <c r="P21" s="59"/>
      <c r="Q21" s="59"/>
      <c r="R21" s="59"/>
      <c r="S21" s="59"/>
      <c r="T21" s="95">
        <f>SUM(E21:S21)</f>
        <v>11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208"/>
      <c r="B22" s="160" t="s">
        <v>92</v>
      </c>
      <c r="C22" s="161"/>
      <c r="D22" s="162"/>
      <c r="E22" s="66">
        <v>1</v>
      </c>
      <c r="F22" s="67">
        <v>0</v>
      </c>
      <c r="G22" s="67">
        <v>3</v>
      </c>
      <c r="H22" s="67">
        <v>5</v>
      </c>
      <c r="I22" s="67">
        <v>1</v>
      </c>
      <c r="J22" s="67">
        <v>1</v>
      </c>
      <c r="K22" s="67">
        <v>0</v>
      </c>
      <c r="L22" s="67">
        <v>1</v>
      </c>
      <c r="M22" s="67"/>
      <c r="N22" s="67"/>
      <c r="O22" s="67"/>
      <c r="P22" s="67"/>
      <c r="Q22" s="67"/>
      <c r="R22" s="67"/>
      <c r="S22" s="67"/>
      <c r="T22" s="95">
        <f>SUM(E22:S22)</f>
        <v>12</v>
      </c>
      <c r="U22" s="69"/>
      <c r="V22" s="70">
        <v>0.41944444444444445</v>
      </c>
      <c r="W22" s="71" t="s">
        <v>9</v>
      </c>
      <c r="X22" s="72"/>
      <c r="Y22" s="72"/>
      <c r="Z22" s="73"/>
      <c r="AA22" s="73"/>
      <c r="AB22" s="74"/>
      <c r="AC22" s="75" t="str">
        <f>TEXT((V23-V22+0.00000000000001),"[hh].mm.ss")</f>
        <v>01.41.00</v>
      </c>
    </row>
    <row r="23" spans="1:29" ht="15" customHeight="1" thickBot="1">
      <c r="A23" s="209"/>
      <c r="B23" s="76" t="s">
        <v>93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2"/>
      <c r="T23" s="103"/>
      <c r="U23" s="103"/>
      <c r="V23" s="81">
        <v>0.4895833333333333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1,44</v>
      </c>
    </row>
    <row r="24" spans="1:29" ht="15" customHeight="1">
      <c r="A24" s="45"/>
      <c r="B24" s="155" t="s">
        <v>75</v>
      </c>
      <c r="C24" s="156"/>
      <c r="D24" s="2" t="s">
        <v>15</v>
      </c>
      <c r="E24" s="47">
        <v>2</v>
      </c>
      <c r="F24" s="48">
        <v>0</v>
      </c>
      <c r="G24" s="48">
        <v>3</v>
      </c>
      <c r="H24" s="48">
        <v>5</v>
      </c>
      <c r="I24" s="48">
        <v>0</v>
      </c>
      <c r="J24" s="48">
        <v>3</v>
      </c>
      <c r="K24" s="48">
        <v>3</v>
      </c>
      <c r="L24" s="48">
        <v>0</v>
      </c>
      <c r="M24" s="48"/>
      <c r="N24" s="48"/>
      <c r="O24" s="48"/>
      <c r="P24" s="48"/>
      <c r="Q24" s="48"/>
      <c r="R24" s="94"/>
      <c r="S24" s="94"/>
      <c r="T24" s="95">
        <f>SUM(E24:L24)</f>
        <v>16</v>
      </c>
      <c r="U24" s="96"/>
      <c r="V24" s="101">
        <f>SUM(T24:T27)+IF(ISNUMBER(U24),U24,0)+IF(ISNUMBER(U26),U26,0)+IF(ISNUMBER(U27),U27,0)</f>
        <v>34</v>
      </c>
      <c r="W24" s="52">
        <f>COUNTIF($E24:$S24,0)+COUNTIF($E25:$S25,0)+COUNTIF($E26:$S26,0)+COUNTIF($E27:$S27,0)</f>
        <v>11</v>
      </c>
      <c r="X24" s="52">
        <f>COUNTIF($E24:$S24,1)+COUNTIF($E25:$S25,1)+COUNTIF($E26:$S26,1)+COUNTIF($E27:$S27,1)</f>
        <v>3</v>
      </c>
      <c r="Y24" s="52">
        <f>COUNTIF($E24:$S24,2)+COUNTIF($E25:$S25,2)+COUNTIF($E26:$S26,2)+COUNTIF($E27:$S27,2)</f>
        <v>1</v>
      </c>
      <c r="Z24" s="52">
        <f>COUNTIF($E24:$S24,3)+COUNTIF($E25:$S25,3)+COUNTIF($E26:$S26,3)+COUNTIF($E27:$S27,3)</f>
        <v>8</v>
      </c>
      <c r="AA24" s="52">
        <f>COUNTIF($E24:$S24,5)+COUNTIF($E25:$S25,5)+COUNTIF($E26:$S26,5)+COUNTIF($E27:$S27,5)</f>
        <v>1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5" customHeight="1" thickBot="1">
      <c r="A25" s="207" t="s">
        <v>129</v>
      </c>
      <c r="B25" s="145">
        <v>311</v>
      </c>
      <c r="C25" s="56"/>
      <c r="D25" s="57"/>
      <c r="E25" s="58">
        <v>3</v>
      </c>
      <c r="F25" s="59">
        <v>0</v>
      </c>
      <c r="G25" s="59">
        <v>3</v>
      </c>
      <c r="H25" s="59">
        <v>3</v>
      </c>
      <c r="I25" s="59">
        <v>1</v>
      </c>
      <c r="J25" s="59">
        <v>0</v>
      </c>
      <c r="K25" s="59">
        <v>0</v>
      </c>
      <c r="L25" s="59">
        <v>0</v>
      </c>
      <c r="M25" s="59"/>
      <c r="N25" s="59"/>
      <c r="O25" s="59"/>
      <c r="P25" s="59"/>
      <c r="Q25" s="59"/>
      <c r="R25" s="59"/>
      <c r="S25" s="59"/>
      <c r="T25" s="95">
        <f>SUM(E25:L25)</f>
        <v>10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5" customHeight="1" thickBot="1">
      <c r="A26" s="199"/>
      <c r="B26" s="160" t="s">
        <v>82</v>
      </c>
      <c r="C26" s="161"/>
      <c r="D26" s="162"/>
      <c r="E26" s="66">
        <v>1</v>
      </c>
      <c r="F26" s="67">
        <v>3</v>
      </c>
      <c r="G26" s="67">
        <v>3</v>
      </c>
      <c r="H26" s="67">
        <v>1</v>
      </c>
      <c r="I26" s="67">
        <v>0</v>
      </c>
      <c r="J26" s="67">
        <v>0</v>
      </c>
      <c r="K26" s="67">
        <v>0</v>
      </c>
      <c r="L26" s="67">
        <v>0</v>
      </c>
      <c r="M26" s="67"/>
      <c r="N26" s="67"/>
      <c r="O26" s="67"/>
      <c r="P26" s="67"/>
      <c r="Q26" s="67"/>
      <c r="R26" s="67"/>
      <c r="S26" s="67"/>
      <c r="T26" s="95">
        <f>SUM(E26:L26)</f>
        <v>8</v>
      </c>
      <c r="U26" s="69"/>
      <c r="V26" s="70">
        <v>0.41875</v>
      </c>
      <c r="W26" s="71" t="s">
        <v>9</v>
      </c>
      <c r="X26" s="72"/>
      <c r="Y26" s="72"/>
      <c r="Z26" s="73"/>
      <c r="AA26" s="73"/>
      <c r="AB26" s="74"/>
      <c r="AC26" s="75" t="str">
        <f>TEXT((V27-V26+0.00000000000001),"[hh].mm.ss")</f>
        <v>01.41.00</v>
      </c>
    </row>
    <row r="27" spans="1:29" ht="15" customHeight="1" thickBot="1">
      <c r="A27" s="200"/>
      <c r="B27" s="76" t="s">
        <v>23</v>
      </c>
      <c r="C27" s="77" t="s">
        <v>37</v>
      </c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102"/>
      <c r="R27" s="102"/>
      <c r="S27" s="102"/>
      <c r="T27" s="103"/>
      <c r="U27" s="103"/>
      <c r="V27" s="81">
        <v>0.4888888888888889</v>
      </c>
      <c r="W27" s="100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1,13</v>
      </c>
    </row>
    <row r="28" spans="1:29" ht="15" customHeight="1">
      <c r="A28" s="45"/>
      <c r="B28" s="155" t="s">
        <v>39</v>
      </c>
      <c r="C28" s="156"/>
      <c r="D28" s="92" t="s">
        <v>15</v>
      </c>
      <c r="E28" s="47">
        <v>1</v>
      </c>
      <c r="F28" s="48">
        <v>0</v>
      </c>
      <c r="G28" s="48">
        <v>3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/>
      <c r="N28" s="48"/>
      <c r="O28" s="48"/>
      <c r="P28" s="48"/>
      <c r="Q28" s="94"/>
      <c r="R28" s="94"/>
      <c r="S28" s="94"/>
      <c r="T28" s="95">
        <f>SUM(E28:L28)</f>
        <v>5</v>
      </c>
      <c r="U28" s="96"/>
      <c r="V28" s="101">
        <f>SUM(T28:T31)+IF(ISNUMBER(U28),U28,0)+IF(ISNUMBER(U30),U30,0)+IF(ISNUMBER(U31),U31,0)</f>
        <v>23</v>
      </c>
      <c r="W28" s="52">
        <f>COUNTIF($E28:$S28,0)+COUNTIF($E29:$S29,0)+COUNTIF($E30:$S30,0)+COUNTIF($E31:$S31,0)</f>
        <v>14</v>
      </c>
      <c r="X28" s="52">
        <f>COUNTIF($E28:$S28,1)+COUNTIF($E29:$S29,1)+COUNTIF($E30:$S30,1)+COUNTIF($E31:$S31,1)</f>
        <v>3</v>
      </c>
      <c r="Y28" s="52">
        <f>COUNTIF($E28:$S28,2)+COUNTIF($E29:$S29,2)+COUNTIF($E30:$S30,2)+COUNTIF($E31:$S31,2)</f>
        <v>1</v>
      </c>
      <c r="Z28" s="52">
        <f>COUNTIF($E28:$S28,3)+COUNTIF($E29:$S29,3)+COUNTIF($E30:$S30,3)+COUNTIF($E31:$S31,3)</f>
        <v>6</v>
      </c>
      <c r="AA28" s="52">
        <f>COUNTIF($E28:$S28,5)+COUNTIF($E29:$S29,5)+COUNTIF($E30:$S30,5)+COUNTIF($E31:$S31,5)</f>
        <v>0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5" customHeight="1" thickBot="1">
      <c r="A29" s="198" t="s">
        <v>128</v>
      </c>
      <c r="B29" s="145">
        <v>314</v>
      </c>
      <c r="C29" s="56"/>
      <c r="D29" s="57"/>
      <c r="E29" s="58">
        <v>2</v>
      </c>
      <c r="F29" s="59">
        <v>0</v>
      </c>
      <c r="G29" s="59">
        <v>3</v>
      </c>
      <c r="H29" s="59">
        <v>3</v>
      </c>
      <c r="I29" s="59">
        <v>0</v>
      </c>
      <c r="J29" s="59">
        <v>3</v>
      </c>
      <c r="K29" s="59">
        <v>0</v>
      </c>
      <c r="L29" s="59">
        <v>1</v>
      </c>
      <c r="M29" s="59"/>
      <c r="N29" s="59"/>
      <c r="O29" s="59"/>
      <c r="P29" s="59"/>
      <c r="Q29" s="59"/>
      <c r="R29" s="59"/>
      <c r="S29" s="59"/>
      <c r="T29" s="95">
        <f>SUM(E29:L29)</f>
        <v>12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5" customHeight="1" thickBot="1">
      <c r="A30" s="199"/>
      <c r="B30" s="160" t="s">
        <v>40</v>
      </c>
      <c r="C30" s="161"/>
      <c r="D30" s="162"/>
      <c r="E30" s="66">
        <v>3</v>
      </c>
      <c r="F30" s="67">
        <v>0</v>
      </c>
      <c r="G30" s="67">
        <v>3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/>
      <c r="N30" s="67"/>
      <c r="O30" s="67"/>
      <c r="P30" s="67"/>
      <c r="Q30" s="67"/>
      <c r="R30" s="67"/>
      <c r="S30" s="67"/>
      <c r="T30" s="95">
        <f>SUM(E30:L30)</f>
        <v>6</v>
      </c>
      <c r="U30" s="69"/>
      <c r="V30" s="70">
        <v>0.41805555555555557</v>
      </c>
      <c r="W30" s="71" t="s">
        <v>9</v>
      </c>
      <c r="X30" s="72"/>
      <c r="Y30" s="72"/>
      <c r="Z30" s="73"/>
      <c r="AA30" s="73"/>
      <c r="AB30" s="74"/>
      <c r="AC30" s="75" t="str">
        <f>TEXT((V31-V30+0.00000000000001),"[hh].mm.ss")</f>
        <v>01.48.00</v>
      </c>
    </row>
    <row r="31" spans="1:29" ht="15" customHeight="1" thickBot="1">
      <c r="A31" s="200"/>
      <c r="B31" s="76" t="s">
        <v>27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02"/>
      <c r="T31" s="103"/>
      <c r="U31" s="103"/>
      <c r="V31" s="81">
        <v>0.4930555555555556</v>
      </c>
      <c r="W31" s="100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1,13</v>
      </c>
    </row>
    <row r="32" spans="1:29" ht="15" customHeight="1">
      <c r="A32" s="45"/>
      <c r="B32" s="155" t="s">
        <v>45</v>
      </c>
      <c r="C32" s="156"/>
      <c r="D32" s="92" t="s">
        <v>34</v>
      </c>
      <c r="E32" s="47">
        <v>3</v>
      </c>
      <c r="F32" s="48">
        <v>0</v>
      </c>
      <c r="G32" s="48">
        <v>0</v>
      </c>
      <c r="H32" s="48">
        <v>5</v>
      </c>
      <c r="I32" s="48">
        <v>0</v>
      </c>
      <c r="J32" s="48">
        <v>0</v>
      </c>
      <c r="K32" s="48">
        <v>0</v>
      </c>
      <c r="L32" s="48">
        <v>0</v>
      </c>
      <c r="M32" s="48"/>
      <c r="N32" s="48"/>
      <c r="O32" s="48"/>
      <c r="P32" s="48"/>
      <c r="Q32" s="48"/>
      <c r="R32" s="48"/>
      <c r="S32" s="94"/>
      <c r="T32" s="95">
        <f>SUM(E32:L32)</f>
        <v>8</v>
      </c>
      <c r="U32" s="96"/>
      <c r="V32" s="101">
        <f>SUM(T32:T35)+IF(ISNUMBER(U32),U32,0)+IF(ISNUMBER(U34),U34,0)+IF(ISNUMBER(U35),U35,0)</f>
        <v>14</v>
      </c>
      <c r="W32" s="52">
        <f>COUNTIF($E32:$S32,0)+COUNTIF($E33:$S33,0)+COUNTIF($E34:$S34,0)+COUNTIF($E35:$S35,0)</f>
        <v>20</v>
      </c>
      <c r="X32" s="52">
        <f>COUNTIF($E32:$S32,1)+COUNTIF($E33:$S33,1)+COUNTIF($E34:$S34,1)+COUNTIF($E35:$S35,1)</f>
        <v>1</v>
      </c>
      <c r="Y32" s="52">
        <f>COUNTIF($E32:$S32,2)+COUNTIF($E33:$S33,2)+COUNTIF($E34:$S34,2)+COUNTIF($E35:$S35,2)</f>
        <v>0</v>
      </c>
      <c r="Z32" s="52">
        <f>COUNTIF($E32:$S32,3)+COUNTIF($E33:$S33,3)+COUNTIF($E34:$S34,3)+COUNTIF($E35:$S35,3)</f>
        <v>1</v>
      </c>
      <c r="AA32" s="52">
        <f>COUNTIF($E32:$S32,5)+COUNTIF($E33:$S33,5)+COUNTIF($E34:$S34,5)+COUNTIF($E35:$S35,5)</f>
        <v>2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5" customHeight="1" thickBot="1">
      <c r="A33" s="198" t="s">
        <v>126</v>
      </c>
      <c r="B33" s="145">
        <v>304</v>
      </c>
      <c r="C33" s="56"/>
      <c r="D33" s="57"/>
      <c r="E33" s="58">
        <v>5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/>
      <c r="N33" s="59"/>
      <c r="O33" s="59"/>
      <c r="P33" s="59"/>
      <c r="Q33" s="59"/>
      <c r="R33" s="59"/>
      <c r="S33" s="59"/>
      <c r="T33" s="95">
        <f>SUM(E33:L33)</f>
        <v>5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5" customHeight="1" thickBot="1">
      <c r="A34" s="199"/>
      <c r="B34" s="160" t="s">
        <v>74</v>
      </c>
      <c r="C34" s="161"/>
      <c r="D34" s="162"/>
      <c r="E34" s="66">
        <v>1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/>
      <c r="N34" s="67"/>
      <c r="O34" s="67"/>
      <c r="P34" s="67"/>
      <c r="Q34" s="67"/>
      <c r="R34" s="67"/>
      <c r="S34" s="97"/>
      <c r="T34" s="95">
        <f>SUM(E34:L34)</f>
        <v>1</v>
      </c>
      <c r="U34" s="107"/>
      <c r="V34" s="70">
        <v>0.4166666666666667</v>
      </c>
      <c r="W34" s="105" t="s">
        <v>9</v>
      </c>
      <c r="X34" s="72"/>
      <c r="Y34" s="72"/>
      <c r="Z34" s="73"/>
      <c r="AA34" s="73"/>
      <c r="AB34" s="74"/>
      <c r="AC34" s="75" t="str">
        <f>TEXT((V35-V34+0.00000000000001),"[hh].mm.ss")</f>
        <v>01.51.00</v>
      </c>
    </row>
    <row r="35" spans="1:29" ht="15" customHeight="1" thickBot="1">
      <c r="A35" s="200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02"/>
      <c r="T35" s="103"/>
      <c r="U35" s="103"/>
      <c r="V35" s="81">
        <v>0.49374999999999997</v>
      </c>
      <c r="W35" s="100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0,38</v>
      </c>
    </row>
    <row r="36" spans="1:29" ht="15" customHeight="1">
      <c r="A36" s="45"/>
      <c r="B36" s="155" t="s">
        <v>85</v>
      </c>
      <c r="C36" s="156"/>
      <c r="D36" s="2" t="s">
        <v>15</v>
      </c>
      <c r="E36" s="47">
        <v>3</v>
      </c>
      <c r="F36" s="48">
        <v>3</v>
      </c>
      <c r="G36" s="48">
        <v>3</v>
      </c>
      <c r="H36" s="48">
        <v>3</v>
      </c>
      <c r="I36" s="48">
        <v>3</v>
      </c>
      <c r="J36" s="48">
        <v>3</v>
      </c>
      <c r="K36" s="48">
        <v>3</v>
      </c>
      <c r="L36" s="48">
        <v>3</v>
      </c>
      <c r="M36" s="48"/>
      <c r="N36" s="48"/>
      <c r="O36" s="48"/>
      <c r="P36" s="48"/>
      <c r="Q36" s="48"/>
      <c r="R36" s="48"/>
      <c r="S36" s="94"/>
      <c r="T36" s="95">
        <f>SUM(E36:L36)</f>
        <v>24</v>
      </c>
      <c r="U36" s="96"/>
      <c r="V36" s="101">
        <f>SUM(T36:T39)+IF(ISNUMBER(U36),U36,0)+IF(ISNUMBER(U38),U38,0)+IF(ISNUMBER(U39),U39,0)</f>
        <v>72</v>
      </c>
      <c r="W36" s="52">
        <f>COUNTIF($E36:$S36,0)+COUNTIF($E37:$S37,0)+COUNTIF($E38:$S38,0)+COUNTIF($E39:$S39,0)</f>
        <v>0</v>
      </c>
      <c r="X36" s="52">
        <f>COUNTIF($E36:$S36,1)+COUNTIF($E37:$S37,1)+COUNTIF($E38:$S38,1)+COUNTIF($E39:$S39,1)</f>
        <v>0</v>
      </c>
      <c r="Y36" s="52">
        <f>COUNTIF($E36:$S36,2)+COUNTIF($E37:$S37,2)+COUNTIF($E38:$S38,2)+COUNTIF($E39:$S39,2)</f>
        <v>2</v>
      </c>
      <c r="Z36" s="52">
        <f>COUNTIF($E36:$S36,3)+COUNTIF($E37:$S37,3)+COUNTIF($E38:$S38,3)+COUNTIF($E39:$S39,3)</f>
        <v>21</v>
      </c>
      <c r="AA36" s="52">
        <f>COUNTIF($E36:$S36,5)+COUNTIF($E37:$S37,5)+COUNTIF($E38:$S38,5)+COUNTIF($E39:$S39,5)</f>
        <v>1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5" customHeight="1" thickBot="1">
      <c r="A37" s="207" t="s">
        <v>131</v>
      </c>
      <c r="B37" s="145">
        <v>331</v>
      </c>
      <c r="C37" s="56"/>
      <c r="D37" s="57"/>
      <c r="E37" s="58">
        <v>3</v>
      </c>
      <c r="F37" s="59">
        <v>3</v>
      </c>
      <c r="G37" s="59">
        <v>3</v>
      </c>
      <c r="H37" s="59">
        <v>5</v>
      </c>
      <c r="I37" s="59">
        <v>2</v>
      </c>
      <c r="J37" s="59">
        <v>3</v>
      </c>
      <c r="K37" s="59">
        <v>3</v>
      </c>
      <c r="L37" s="59">
        <v>3</v>
      </c>
      <c r="M37" s="59"/>
      <c r="N37" s="59"/>
      <c r="O37" s="59"/>
      <c r="P37" s="59"/>
      <c r="Q37" s="59"/>
      <c r="R37" s="59"/>
      <c r="S37" s="59"/>
      <c r="T37" s="95">
        <f>SUM(E37:L37)</f>
        <v>25</v>
      </c>
      <c r="U37" s="61"/>
      <c r="V37" s="62"/>
      <c r="W37" s="63"/>
      <c r="X37" s="63"/>
      <c r="Y37" s="63"/>
      <c r="Z37" s="63"/>
      <c r="AA37" s="63"/>
      <c r="AB37" s="64"/>
      <c r="AC37" s="65"/>
    </row>
    <row r="38" spans="1:29" ht="15" customHeight="1" thickBot="1">
      <c r="A38" s="208"/>
      <c r="B38" s="160" t="s">
        <v>66</v>
      </c>
      <c r="C38" s="161"/>
      <c r="D38" s="162"/>
      <c r="E38" s="66">
        <v>3</v>
      </c>
      <c r="F38" s="67">
        <v>3</v>
      </c>
      <c r="G38" s="67">
        <v>3</v>
      </c>
      <c r="H38" s="67">
        <v>3</v>
      </c>
      <c r="I38" s="67">
        <v>2</v>
      </c>
      <c r="J38" s="67">
        <v>3</v>
      </c>
      <c r="K38" s="67">
        <v>3</v>
      </c>
      <c r="L38" s="67">
        <v>3</v>
      </c>
      <c r="M38" s="67"/>
      <c r="N38" s="67"/>
      <c r="O38" s="67"/>
      <c r="P38" s="67"/>
      <c r="Q38" s="67"/>
      <c r="R38" s="67"/>
      <c r="S38" s="67"/>
      <c r="T38" s="95">
        <f>SUM(E38:L38)</f>
        <v>23</v>
      </c>
      <c r="U38" s="69"/>
      <c r="V38" s="70">
        <v>0.4215277777777778</v>
      </c>
      <c r="W38" s="71" t="s">
        <v>9</v>
      </c>
      <c r="X38" s="72"/>
      <c r="Y38" s="72"/>
      <c r="Z38" s="73"/>
      <c r="AA38" s="73"/>
      <c r="AB38" s="74"/>
      <c r="AC38" s="75" t="str">
        <f>TEXT((V39-V38+0.00000000000001),"[hh].mm.ss")</f>
        <v>02.18.00</v>
      </c>
    </row>
    <row r="39" spans="1:29" ht="15" customHeight="1" thickBot="1">
      <c r="A39" s="209"/>
      <c r="B39" s="76" t="s">
        <v>86</v>
      </c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02"/>
      <c r="T39" s="103"/>
      <c r="U39" s="103"/>
      <c r="V39" s="81">
        <v>0.517361111111111</v>
      </c>
      <c r="W39" s="100" t="s">
        <v>10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3,00</v>
      </c>
    </row>
    <row r="40" spans="1:29" ht="15" customHeight="1">
      <c r="A40" s="113"/>
      <c r="B40" s="114"/>
      <c r="C40" s="115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/>
      <c r="U40" s="117"/>
      <c r="V40" s="118"/>
      <c r="W40" s="119"/>
      <c r="X40" s="120"/>
      <c r="Y40" s="120"/>
      <c r="Z40" s="121"/>
      <c r="AA40" s="120"/>
      <c r="AB40" s="122"/>
      <c r="AC40" s="122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</sheetData>
  <sheetProtection/>
  <mergeCells count="31">
    <mergeCell ref="A37:A39"/>
    <mergeCell ref="B38:D38"/>
    <mergeCell ref="A1:C2"/>
    <mergeCell ref="A3:V3"/>
    <mergeCell ref="B14:D14"/>
    <mergeCell ref="B10:D10"/>
    <mergeCell ref="B32:C32"/>
    <mergeCell ref="A33:A35"/>
    <mergeCell ref="B34:D34"/>
    <mergeCell ref="B36:C36"/>
    <mergeCell ref="W1:AC1"/>
    <mergeCell ref="D2:V2"/>
    <mergeCell ref="AC2:AC5"/>
    <mergeCell ref="E4:N5"/>
    <mergeCell ref="A21:A23"/>
    <mergeCell ref="B22:D22"/>
    <mergeCell ref="B16:C16"/>
    <mergeCell ref="B20:C20"/>
    <mergeCell ref="A9:A11"/>
    <mergeCell ref="A13:A15"/>
    <mergeCell ref="A17:A19"/>
    <mergeCell ref="D1:V1"/>
    <mergeCell ref="A29:A31"/>
    <mergeCell ref="B30:D30"/>
    <mergeCell ref="B24:C24"/>
    <mergeCell ref="A25:A27"/>
    <mergeCell ref="B26:D26"/>
    <mergeCell ref="B28:C28"/>
    <mergeCell ref="B8:C8"/>
    <mergeCell ref="B12:C12"/>
    <mergeCell ref="B18:D18"/>
  </mergeCells>
  <printOptions/>
  <pageMargins left="0.1968503937007874" right="0.1968503937007874" top="0.3" bottom="0.3937007874015748" header="0.25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9"/>
  <sheetViews>
    <sheetView zoomScale="80" zoomScaleNormal="80" zoomScalePageLayoutView="0" workbookViewId="0" topLeftCell="A1">
      <selection activeCell="D29" sqref="D29"/>
    </sheetView>
  </sheetViews>
  <sheetFormatPr defaultColWidth="10.375" defaultRowHeight="12.75"/>
  <cols>
    <col min="1" max="1" width="9.625" style="0" customWidth="1"/>
    <col min="2" max="2" width="9.625" style="1" customWidth="1"/>
    <col min="3" max="3" width="9.625" style="0" customWidth="1"/>
    <col min="4" max="4" width="10.37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137" t="s">
        <v>11</v>
      </c>
    </row>
    <row r="3" spans="1:29" ht="30" customHeight="1" thickBo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126"/>
    </row>
    <row r="4" spans="1:29" s="3" customFormat="1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s="3" customFormat="1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s="3" customFormat="1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s="3" customFormat="1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s="3" customFormat="1" ht="15" customHeight="1">
      <c r="A8" s="45" t="s">
        <v>16</v>
      </c>
      <c r="B8" s="155" t="s">
        <v>24</v>
      </c>
      <c r="C8" s="156"/>
      <c r="D8" s="46" t="s">
        <v>15</v>
      </c>
      <c r="E8" s="47">
        <v>3</v>
      </c>
      <c r="F8" s="48">
        <v>5</v>
      </c>
      <c r="G8" s="48">
        <v>0</v>
      </c>
      <c r="H8" s="48">
        <v>3</v>
      </c>
      <c r="I8" s="48">
        <v>3</v>
      </c>
      <c r="J8" s="48">
        <v>5</v>
      </c>
      <c r="K8" s="48">
        <v>3</v>
      </c>
      <c r="L8" s="48">
        <v>2</v>
      </c>
      <c r="M8" s="48">
        <v>3</v>
      </c>
      <c r="N8" s="48">
        <v>3</v>
      </c>
      <c r="O8" s="48"/>
      <c r="P8" s="48"/>
      <c r="Q8" s="48"/>
      <c r="R8" s="48"/>
      <c r="S8" s="48"/>
      <c r="T8" s="49">
        <f>IF(E8="","",SUM(E8:S8)+(COUNTIF(E8:S8,"5*")*5))</f>
        <v>30</v>
      </c>
      <c r="U8" s="50"/>
      <c r="V8" s="51">
        <f>SUM(T8:T11)+IF(ISNUMBER(U8),U8,0)+IF(ISNUMBER(U10),U10,0)+IF(ISNUMBER(U11),U11,0)</f>
        <v>68</v>
      </c>
      <c r="W8" s="52">
        <f>COUNTIF($E8:$S8,0)+COUNTIF($E9:$S9,0)+COUNTIF($E10:$S10,0)+COUNTIF($E11:$S11,0)</f>
        <v>3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7</v>
      </c>
      <c r="Z8" s="52">
        <f>COUNTIF($E8:$S8,3)+COUNTIF($E9:$S9,3)+COUNTIF($E10:$S10,3)+COUNTIF($E11:$S11,3)</f>
        <v>11</v>
      </c>
      <c r="AA8" s="52">
        <f>COUNTIF($E8:$S8,5)+COUNTIF($E9:$S9,5)+COUNTIF($E10:$S10,5)+COUNTIF($E11:$S11,5)</f>
        <v>3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s="3" customFormat="1" ht="15" customHeight="1" thickBot="1">
      <c r="A9" s="182" t="s">
        <v>125</v>
      </c>
      <c r="B9" s="127">
        <v>69</v>
      </c>
      <c r="C9" s="56"/>
      <c r="D9" s="57"/>
      <c r="E9" s="58">
        <v>2</v>
      </c>
      <c r="F9" s="59">
        <v>3</v>
      </c>
      <c r="G9" s="59">
        <v>0</v>
      </c>
      <c r="H9" s="59">
        <v>2</v>
      </c>
      <c r="I9" s="59">
        <v>2</v>
      </c>
      <c r="J9" s="59">
        <v>3</v>
      </c>
      <c r="K9" s="59">
        <v>3</v>
      </c>
      <c r="L9" s="59">
        <v>2</v>
      </c>
      <c r="M9" s="59">
        <v>3</v>
      </c>
      <c r="N9" s="59">
        <v>1</v>
      </c>
      <c r="O9" s="59"/>
      <c r="P9" s="59"/>
      <c r="Q9" s="59"/>
      <c r="R9" s="59"/>
      <c r="S9" s="59"/>
      <c r="T9" s="60">
        <f>IF(E9="","",SUM(E9:S9)+(COUNTIF(E9:S9,"5*")*5))</f>
        <v>21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s="3" customFormat="1" ht="15" customHeight="1" thickBot="1">
      <c r="A10" s="183"/>
      <c r="B10" s="160" t="s">
        <v>17</v>
      </c>
      <c r="C10" s="161"/>
      <c r="D10" s="162"/>
      <c r="E10" s="66">
        <v>1</v>
      </c>
      <c r="F10" s="67">
        <v>1</v>
      </c>
      <c r="G10" s="67">
        <v>1</v>
      </c>
      <c r="H10" s="67">
        <v>2</v>
      </c>
      <c r="I10" s="67">
        <v>1</v>
      </c>
      <c r="J10" s="67">
        <v>1</v>
      </c>
      <c r="K10" s="67">
        <v>0</v>
      </c>
      <c r="L10" s="67">
        <v>3</v>
      </c>
      <c r="M10" s="67">
        <v>5</v>
      </c>
      <c r="N10" s="67">
        <v>2</v>
      </c>
      <c r="O10" s="67"/>
      <c r="P10" s="67"/>
      <c r="Q10" s="67"/>
      <c r="R10" s="67"/>
      <c r="S10" s="97"/>
      <c r="T10" s="106">
        <f>IF(E10="","",SUM(E10:S10)+(COUNTIF(E10:S10,"5*")*5))</f>
        <v>17</v>
      </c>
      <c r="U10" s="107"/>
      <c r="V10" s="70">
        <v>0.5444444444444444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05.02.00</v>
      </c>
    </row>
    <row r="11" spans="1:29" s="3" customFormat="1" ht="15" customHeight="1" thickBot="1">
      <c r="A11" s="184"/>
      <c r="B11" s="76" t="s">
        <v>60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103"/>
      <c r="U11" s="103"/>
      <c r="V11" s="81">
        <v>0.7541666666666668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1,90</v>
      </c>
    </row>
    <row r="12" spans="1:29" s="3" customFormat="1" ht="15" customHeight="1">
      <c r="A12" s="45"/>
      <c r="B12" s="155" t="s">
        <v>97</v>
      </c>
      <c r="C12" s="156"/>
      <c r="D12" s="46" t="s">
        <v>70</v>
      </c>
      <c r="E12" s="47">
        <v>1</v>
      </c>
      <c r="F12" s="48">
        <v>0</v>
      </c>
      <c r="G12" s="48">
        <v>1</v>
      </c>
      <c r="H12" s="48">
        <v>2</v>
      </c>
      <c r="I12" s="48">
        <v>1</v>
      </c>
      <c r="J12" s="48">
        <v>5</v>
      </c>
      <c r="K12" s="48">
        <v>1</v>
      </c>
      <c r="L12" s="48">
        <v>3</v>
      </c>
      <c r="M12" s="48">
        <v>3</v>
      </c>
      <c r="N12" s="48">
        <v>5</v>
      </c>
      <c r="O12" s="48"/>
      <c r="P12" s="48"/>
      <c r="Q12" s="48"/>
      <c r="R12" s="94"/>
      <c r="S12" s="94"/>
      <c r="T12" s="95">
        <f>IF(E12="","",SUM(E12:S12)+(COUNTIF(E12:S12,"5*")*5))</f>
        <v>22</v>
      </c>
      <c r="U12" s="96"/>
      <c r="V12" s="101">
        <f>SUM(T12:T15)+IF(ISNUMBER(U12),U12,0)+IF(ISNUMBER(U14),U14,0)+IF(ISNUMBER(U15),U15,0)</f>
        <v>56</v>
      </c>
      <c r="W12" s="52">
        <f>COUNTIF($E12:$S12,0)+COUNTIF($E13:$S13,0)+COUNTIF($E14:$S14,0)+COUNTIF($E15:$S15,0)</f>
        <v>11</v>
      </c>
      <c r="X12" s="52">
        <f>COUNTIF($E12:$S12,1)+COUNTIF($E13:$S13,1)+COUNTIF($E14:$S14,1)+COUNTIF($E15:$S15,1)</f>
        <v>6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6</v>
      </c>
      <c r="AA12" s="52">
        <f>COUNTIF($E12:$S12,5)+COUNTIF($E13:$S13,5)+COUNTIF($E14:$S14,5)+COUNTIF($E15:$S15,5)</f>
        <v>6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s="3" customFormat="1" ht="15" customHeight="1" thickBot="1">
      <c r="A13" s="182" t="s">
        <v>124</v>
      </c>
      <c r="B13" s="127">
        <v>54</v>
      </c>
      <c r="C13" s="56"/>
      <c r="D13" s="57"/>
      <c r="E13" s="58">
        <v>0</v>
      </c>
      <c r="F13" s="59">
        <v>1</v>
      </c>
      <c r="G13" s="59">
        <v>0</v>
      </c>
      <c r="H13" s="59">
        <v>0</v>
      </c>
      <c r="I13" s="59">
        <v>0</v>
      </c>
      <c r="J13" s="59">
        <v>0</v>
      </c>
      <c r="K13" s="59">
        <v>5</v>
      </c>
      <c r="L13" s="59">
        <v>0</v>
      </c>
      <c r="M13" s="59">
        <v>3</v>
      </c>
      <c r="N13" s="59">
        <v>0</v>
      </c>
      <c r="O13" s="59"/>
      <c r="P13" s="59"/>
      <c r="Q13" s="59"/>
      <c r="R13" s="59"/>
      <c r="S13" s="59"/>
      <c r="T13" s="60">
        <f>IF(E13="","",SUM(E13:S13)+(COUNTIF(E13:S13,"5*")*5))</f>
        <v>9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s="3" customFormat="1" ht="15" customHeight="1" thickBot="1">
      <c r="A14" s="183"/>
      <c r="B14" s="160" t="s">
        <v>98</v>
      </c>
      <c r="C14" s="161"/>
      <c r="D14" s="162"/>
      <c r="E14" s="66">
        <v>0</v>
      </c>
      <c r="F14" s="67">
        <v>0</v>
      </c>
      <c r="G14" s="67">
        <v>0</v>
      </c>
      <c r="H14" s="67">
        <v>5</v>
      </c>
      <c r="I14" s="67">
        <v>5</v>
      </c>
      <c r="J14" s="67">
        <v>1</v>
      </c>
      <c r="K14" s="67">
        <v>3</v>
      </c>
      <c r="L14" s="67">
        <v>3</v>
      </c>
      <c r="M14" s="67">
        <v>3</v>
      </c>
      <c r="N14" s="67">
        <v>5</v>
      </c>
      <c r="O14" s="67"/>
      <c r="P14" s="67"/>
      <c r="Q14" s="67"/>
      <c r="R14" s="67"/>
      <c r="S14" s="67"/>
      <c r="T14" s="68">
        <f>IF(E14="","",SUM(E14:S14)+(COUNTIF(E14:S14,"5*")*5))</f>
        <v>25</v>
      </c>
      <c r="U14" s="69"/>
      <c r="V14" s="70">
        <v>0.5437500000000001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03.25.00</v>
      </c>
    </row>
    <row r="15" spans="1:29" s="3" customFormat="1" ht="15" customHeight="1" thickBot="1">
      <c r="A15" s="184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7"/>
      <c r="S15" s="97"/>
      <c r="T15" s="98"/>
      <c r="U15" s="98"/>
      <c r="V15" s="70">
        <v>0.686111111111111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1,70</v>
      </c>
    </row>
    <row r="16" spans="1:29" ht="15" customHeight="1">
      <c r="A16" s="45"/>
      <c r="B16" s="155" t="s">
        <v>96</v>
      </c>
      <c r="C16" s="156"/>
      <c r="D16" s="46" t="s">
        <v>15</v>
      </c>
      <c r="E16" s="47">
        <v>1</v>
      </c>
      <c r="F16" s="48">
        <v>5</v>
      </c>
      <c r="G16" s="48">
        <v>2</v>
      </c>
      <c r="H16" s="48">
        <v>3</v>
      </c>
      <c r="I16" s="48">
        <v>0</v>
      </c>
      <c r="J16" s="48">
        <v>1</v>
      </c>
      <c r="K16" s="48">
        <v>3</v>
      </c>
      <c r="L16" s="48">
        <v>3</v>
      </c>
      <c r="M16" s="48">
        <v>3</v>
      </c>
      <c r="N16" s="48">
        <v>5</v>
      </c>
      <c r="O16" s="48"/>
      <c r="P16" s="48"/>
      <c r="Q16" s="48"/>
      <c r="R16" s="48"/>
      <c r="S16" s="48"/>
      <c r="T16" s="49">
        <f>IF(E16="","",SUM(E16:S16)+(COUNTIF(E16:S16,"5*")*5))</f>
        <v>26</v>
      </c>
      <c r="U16" s="50"/>
      <c r="V16" s="51">
        <f>SUM(T16:T19)+IF(ISNUMBER(U16),U16,0)+IF(ISNUMBER(U18),U18,0)+IF(ISNUMBER(U19),U19,0)</f>
        <v>70</v>
      </c>
      <c r="W16" s="52">
        <f>COUNTIF($E16:$S16,0)+COUNTIF($E17:$S17,0)+COUNTIF($E18:$S18,0)+COUNTIF($E19:$S19,0)</f>
        <v>4</v>
      </c>
      <c r="X16" s="52">
        <f>COUNTIF($E16:$S16,1)+COUNTIF($E17:$S17,1)+COUNTIF($E18:$S18,1)+COUNTIF($E19:$S19,1)</f>
        <v>6</v>
      </c>
      <c r="Y16" s="52">
        <f>COUNTIF($E16:$S16,2)+COUNTIF($E17:$S17,2)+COUNTIF($E18:$S18,2)+COUNTIF($E19:$S19,2)</f>
        <v>6</v>
      </c>
      <c r="Z16" s="52">
        <f>COUNTIF($E16:$S16,3)+COUNTIF($E17:$S17,3)+COUNTIF($E18:$S18,3)+COUNTIF($E19:$S19,3)</f>
        <v>9</v>
      </c>
      <c r="AA16" s="52">
        <f>COUNTIF($E16:$S16,5)+COUNTIF($E17:$S17,5)+COUNTIF($E18:$S18,5)+COUNTIF($E19:$S19,5)</f>
        <v>5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82" t="s">
        <v>126</v>
      </c>
      <c r="B17" s="127">
        <v>53</v>
      </c>
      <c r="C17" s="56"/>
      <c r="D17" s="57"/>
      <c r="E17" s="58">
        <v>1</v>
      </c>
      <c r="F17" s="59">
        <v>2</v>
      </c>
      <c r="G17" s="59">
        <v>0</v>
      </c>
      <c r="H17" s="59">
        <v>1</v>
      </c>
      <c r="I17" s="59">
        <v>3</v>
      </c>
      <c r="J17" s="59">
        <v>2</v>
      </c>
      <c r="K17" s="59">
        <v>3</v>
      </c>
      <c r="L17" s="59">
        <v>5</v>
      </c>
      <c r="M17" s="59">
        <v>5</v>
      </c>
      <c r="N17" s="59">
        <v>1</v>
      </c>
      <c r="O17" s="59"/>
      <c r="P17" s="59"/>
      <c r="Q17" s="59"/>
      <c r="R17" s="59"/>
      <c r="S17" s="59"/>
      <c r="T17" s="60">
        <f>IF(E17="","",SUM(E17:S17)+(COUNTIF(E17:S17,"5*")*5))</f>
        <v>23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83"/>
      <c r="B18" s="160" t="s">
        <v>54</v>
      </c>
      <c r="C18" s="161"/>
      <c r="D18" s="162"/>
      <c r="E18" s="66">
        <v>5</v>
      </c>
      <c r="F18" s="67">
        <v>2</v>
      </c>
      <c r="G18" s="67">
        <v>0</v>
      </c>
      <c r="H18" s="67">
        <v>3</v>
      </c>
      <c r="I18" s="67">
        <v>2</v>
      </c>
      <c r="J18" s="67">
        <v>0</v>
      </c>
      <c r="K18" s="67">
        <v>1</v>
      </c>
      <c r="L18" s="67">
        <v>3</v>
      </c>
      <c r="M18" s="67">
        <v>3</v>
      </c>
      <c r="N18" s="67">
        <v>2</v>
      </c>
      <c r="O18" s="67"/>
      <c r="P18" s="67"/>
      <c r="Q18" s="67"/>
      <c r="R18" s="67"/>
      <c r="S18" s="67"/>
      <c r="T18" s="68">
        <f>IF(E18="","",SUM(E18:S18)+(COUNTIF(E18:S18,"5*")*5))</f>
        <v>21</v>
      </c>
      <c r="U18" s="69"/>
      <c r="V18" s="70">
        <v>0.5430555555555555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05.06.00</v>
      </c>
    </row>
    <row r="19" spans="1:29" ht="15" customHeight="1" thickBot="1">
      <c r="A19" s="184"/>
      <c r="B19" s="76" t="s">
        <v>86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2"/>
      <c r="S19" s="102"/>
      <c r="T19" s="103"/>
      <c r="U19" s="103"/>
      <c r="V19" s="81">
        <v>0.7555555555555555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2,20</v>
      </c>
    </row>
    <row r="20" ht="15" customHeight="1"/>
  </sheetData>
  <sheetProtection/>
  <mergeCells count="15">
    <mergeCell ref="W1:AC1"/>
    <mergeCell ref="D2:V2"/>
    <mergeCell ref="E4:N5"/>
    <mergeCell ref="B16:C16"/>
    <mergeCell ref="A17:A19"/>
    <mergeCell ref="B18:D18"/>
    <mergeCell ref="A9:A11"/>
    <mergeCell ref="A1:C2"/>
    <mergeCell ref="A3:V3"/>
    <mergeCell ref="B10:D10"/>
    <mergeCell ref="B8:C8"/>
    <mergeCell ref="B14:D14"/>
    <mergeCell ref="B12:C12"/>
    <mergeCell ref="A13:A15"/>
    <mergeCell ref="D1:V1"/>
  </mergeCells>
  <printOptions/>
  <pageMargins left="0.1968503937007874" right="0" top="0.42" bottom="0.1968503937007874" header="0.2362204724409449" footer="0.4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27"/>
  <sheetViews>
    <sheetView zoomScale="80" zoomScaleNormal="80" zoomScalePageLayoutView="0" workbookViewId="0" topLeftCell="A1">
      <selection activeCell="P10" sqref="P10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11.5039062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136" t="s">
        <v>12</v>
      </c>
    </row>
    <row r="3" spans="1:29" ht="30" customHeight="1" thickBo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128"/>
    </row>
    <row r="4" spans="1:29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5" t="s">
        <v>25</v>
      </c>
      <c r="C8" s="156"/>
      <c r="D8" s="46" t="s">
        <v>15</v>
      </c>
      <c r="E8" s="47">
        <v>5</v>
      </c>
      <c r="F8" s="48">
        <v>0</v>
      </c>
      <c r="G8" s="48">
        <v>1</v>
      </c>
      <c r="H8" s="48">
        <v>3</v>
      </c>
      <c r="I8" s="48">
        <v>3</v>
      </c>
      <c r="J8" s="48">
        <v>3</v>
      </c>
      <c r="K8" s="48">
        <v>2</v>
      </c>
      <c r="L8" s="48">
        <v>1</v>
      </c>
      <c r="M8" s="48">
        <v>1</v>
      </c>
      <c r="N8" s="48">
        <v>1</v>
      </c>
      <c r="O8" s="48"/>
      <c r="P8" s="48"/>
      <c r="Q8" s="48"/>
      <c r="R8" s="48"/>
      <c r="S8" s="48"/>
      <c r="T8" s="123">
        <f>IF(E8="","",SUM(E8:S8)+(COUNTIF(E8:S8,"5*")*5))</f>
        <v>20</v>
      </c>
      <c r="U8" s="50"/>
      <c r="V8" s="51">
        <f>SUM(T8:T11)+IF(ISNUMBER(U8),U8,0)+IF(ISNUMBER(U10),U10,0)+IF(ISNUMBER(U11),U11,0)</f>
        <v>52</v>
      </c>
      <c r="W8" s="52">
        <f>COUNTIF($E8:$S8,0)+COUNTIF($E9:$S9,0)+COUNTIF($E10:$S10,0)+COUNTIF($E11:$S11,0)</f>
        <v>9</v>
      </c>
      <c r="X8" s="52">
        <f>COUNTIF($E8:$S8,1)+COUNTIF($E9:$S9,1)+COUNTIF($E10:$S10,1)+COUNTIF($E11:$S11,1)</f>
        <v>9</v>
      </c>
      <c r="Y8" s="52">
        <f>COUNTIF($E8:$S8,2)+COUNTIF($E9:$S9,2)+COUNTIF($E10:$S10,2)+COUNTIF($E11:$S11,2)</f>
        <v>3</v>
      </c>
      <c r="Z8" s="52">
        <f>COUNTIF($E8:$S8,3)+COUNTIF($E9:$S9,3)+COUNTIF($E10:$S10,3)+COUNTIF($E11:$S11,3)</f>
        <v>4</v>
      </c>
      <c r="AA8" s="52">
        <f>COUNTIF($E8:$S8,5)+COUNTIF($E9:$S9,5)+COUNTIF($E10:$S10,5)+COUNTIF($E11:$S11,5)</f>
        <v>5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88" t="s">
        <v>125</v>
      </c>
      <c r="B9" s="91">
        <v>100</v>
      </c>
      <c r="C9" s="56"/>
      <c r="D9" s="57"/>
      <c r="E9" s="58">
        <v>5</v>
      </c>
      <c r="F9" s="59">
        <v>5</v>
      </c>
      <c r="G9" s="59">
        <v>1</v>
      </c>
      <c r="H9" s="59">
        <v>1</v>
      </c>
      <c r="I9" s="59">
        <v>0</v>
      </c>
      <c r="J9" s="59">
        <v>2</v>
      </c>
      <c r="K9" s="59">
        <v>3</v>
      </c>
      <c r="L9" s="59">
        <v>2</v>
      </c>
      <c r="M9" s="59">
        <v>0</v>
      </c>
      <c r="N9" s="59">
        <v>0</v>
      </c>
      <c r="O9" s="59"/>
      <c r="P9" s="59"/>
      <c r="Q9" s="59"/>
      <c r="R9" s="59"/>
      <c r="S9" s="59"/>
      <c r="T9" s="106">
        <f aca="true" t="shared" si="0" ref="T9:T27">IF(E9="","",SUM(E9:S9)+(COUNTIF(E9:S9,"5*")*5))</f>
        <v>19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58"/>
      <c r="B10" s="160" t="s">
        <v>78</v>
      </c>
      <c r="C10" s="161"/>
      <c r="D10" s="162"/>
      <c r="E10" s="66">
        <v>5</v>
      </c>
      <c r="F10" s="67">
        <v>0</v>
      </c>
      <c r="G10" s="67">
        <v>0</v>
      </c>
      <c r="H10" s="67">
        <v>1</v>
      </c>
      <c r="I10" s="67">
        <v>1</v>
      </c>
      <c r="J10" s="67">
        <v>0</v>
      </c>
      <c r="K10" s="67">
        <v>1</v>
      </c>
      <c r="L10" s="67">
        <v>0</v>
      </c>
      <c r="M10" s="67">
        <v>0</v>
      </c>
      <c r="N10" s="67">
        <v>5</v>
      </c>
      <c r="O10" s="67"/>
      <c r="P10" s="67"/>
      <c r="Q10" s="67"/>
      <c r="R10" s="67"/>
      <c r="S10" s="67"/>
      <c r="T10" s="106">
        <f t="shared" si="0"/>
        <v>13</v>
      </c>
      <c r="U10" s="107"/>
      <c r="V10" s="139">
        <v>0.5388888888888889</v>
      </c>
      <c r="W10" s="82" t="s">
        <v>9</v>
      </c>
      <c r="X10" s="72"/>
      <c r="Y10" s="72"/>
      <c r="Z10" s="73"/>
      <c r="AA10" s="73"/>
      <c r="AB10" s="74"/>
      <c r="AC10" s="75" t="str">
        <f>TEXT((V11-V10+0.00000000000001),"[hh].mm.ss")</f>
        <v>04.50.00</v>
      </c>
    </row>
    <row r="11" spans="1:29" ht="15" customHeight="1" thickBot="1">
      <c r="A11" s="159"/>
      <c r="B11" s="76" t="s">
        <v>81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5">
        <f t="shared" si="0"/>
      </c>
      <c r="U11" s="103"/>
      <c r="V11" s="81">
        <v>0.7402777777777777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1,60</v>
      </c>
    </row>
    <row r="12" spans="1:29" ht="15" customHeight="1">
      <c r="A12" s="45"/>
      <c r="B12" s="155" t="s">
        <v>28</v>
      </c>
      <c r="C12" s="156"/>
      <c r="D12" s="46" t="s">
        <v>15</v>
      </c>
      <c r="E12" s="47">
        <v>0</v>
      </c>
      <c r="F12" s="48">
        <v>1</v>
      </c>
      <c r="G12" s="48">
        <v>1</v>
      </c>
      <c r="H12" s="48">
        <v>5</v>
      </c>
      <c r="I12" s="48">
        <v>3</v>
      </c>
      <c r="J12" s="48">
        <v>3</v>
      </c>
      <c r="K12" s="48">
        <v>5</v>
      </c>
      <c r="L12" s="48">
        <v>2</v>
      </c>
      <c r="M12" s="48">
        <v>0</v>
      </c>
      <c r="N12" s="108">
        <v>0</v>
      </c>
      <c r="O12" s="109"/>
      <c r="P12" s="108"/>
      <c r="Q12" s="108"/>
      <c r="R12" s="108"/>
      <c r="S12" s="108"/>
      <c r="T12" s="123">
        <f t="shared" si="0"/>
        <v>20</v>
      </c>
      <c r="U12" s="96"/>
      <c r="V12" s="101">
        <f>SUM(T12:T15)+IF(ISNUMBER(U12),U12,0)+IF(ISNUMBER(U14),U14,0)+IF(ISNUMBER(U15),U15,0)</f>
        <v>47</v>
      </c>
      <c r="W12" s="52">
        <f>COUNTIF($E12:$S12,0)+COUNTIF($E13:$Q13,0)+COUNTIF($E14:$S14,0)+COUNTIF($E15:$S15,0)</f>
        <v>14</v>
      </c>
      <c r="X12" s="52">
        <f>COUNTIF($E12:$S12,1)+COUNTIF($E13:$Q13,1)+COUNTIF($E14:$S14,1)+COUNTIF($E15:$S15,1)</f>
        <v>5</v>
      </c>
      <c r="Y12" s="52">
        <f>COUNTIF($E12:$S12,2)+COUNTIF($E13:$Q13,2)+COUNTIF($E14:$S14,2)+COUNTIF($E15:$S15,2)</f>
        <v>1</v>
      </c>
      <c r="Z12" s="52">
        <f>COUNTIF($E12:$S12,3)+COUNTIF($E13:$Q13,3)+COUNTIF($E14:$S14,3)+COUNTIF($E15:$S15,3)</f>
        <v>5</v>
      </c>
      <c r="AA12" s="52">
        <f>COUNTIF($E12:$S12,5)+COUNTIF($E13:$Q13,5)+COUNTIF($E14:$S14,5)+COUNTIF($E15:$S15,5)</f>
        <v>5</v>
      </c>
      <c r="AB12" s="53">
        <f>COUNTIF($E12:$S12,"5*")+COUNTIF($E13:$Q13,"5*")+COUNTIF($E14:$S14,"5*")</f>
        <v>0</v>
      </c>
      <c r="AC12" s="54">
        <f>COUNTIF($E12:$S12,20)+COUNTIF($E13:$Q13,20)+COUNTIF($E14:$S14,20)</f>
        <v>0</v>
      </c>
    </row>
    <row r="13" spans="1:29" ht="15" customHeight="1" thickBot="1">
      <c r="A13" s="188" t="s">
        <v>124</v>
      </c>
      <c r="B13" s="91">
        <v>103</v>
      </c>
      <c r="C13" s="56"/>
      <c r="D13" s="57"/>
      <c r="E13" s="58">
        <v>0</v>
      </c>
      <c r="F13" s="59">
        <v>5</v>
      </c>
      <c r="G13" s="59">
        <v>1</v>
      </c>
      <c r="H13" s="59">
        <v>3</v>
      </c>
      <c r="I13" s="59">
        <v>5</v>
      </c>
      <c r="J13" s="59">
        <v>3</v>
      </c>
      <c r="K13" s="59">
        <v>0</v>
      </c>
      <c r="L13" s="59">
        <v>5</v>
      </c>
      <c r="M13" s="59">
        <v>0</v>
      </c>
      <c r="N13" s="97">
        <v>0</v>
      </c>
      <c r="O13" s="97"/>
      <c r="P13" s="59"/>
      <c r="Q13" s="97"/>
      <c r="R13" s="98"/>
      <c r="S13" s="98"/>
      <c r="T13" s="106">
        <f t="shared" si="0"/>
        <v>22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58"/>
      <c r="B14" s="160" t="s">
        <v>99</v>
      </c>
      <c r="C14" s="161"/>
      <c r="D14" s="162"/>
      <c r="E14" s="66">
        <v>1</v>
      </c>
      <c r="F14" s="67">
        <v>0</v>
      </c>
      <c r="G14" s="67">
        <v>0</v>
      </c>
      <c r="H14" s="67">
        <v>0</v>
      </c>
      <c r="I14" s="67">
        <v>3</v>
      </c>
      <c r="J14" s="67">
        <v>1</v>
      </c>
      <c r="K14" s="67">
        <v>0</v>
      </c>
      <c r="L14" s="67">
        <v>0</v>
      </c>
      <c r="M14" s="67">
        <v>0</v>
      </c>
      <c r="N14" s="67">
        <v>0</v>
      </c>
      <c r="O14" s="67"/>
      <c r="P14" s="67"/>
      <c r="Q14" s="67"/>
      <c r="R14" s="67"/>
      <c r="S14" s="97"/>
      <c r="T14" s="106">
        <f t="shared" si="0"/>
        <v>5</v>
      </c>
      <c r="U14" s="107"/>
      <c r="V14" s="70">
        <v>0.5402777777777777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04.57.00</v>
      </c>
    </row>
    <row r="15" spans="1:29" ht="15" customHeight="1" thickBot="1">
      <c r="A15" s="159"/>
      <c r="B15" s="76" t="s">
        <v>32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2"/>
      <c r="T15" s="95">
        <f t="shared" si="0"/>
      </c>
      <c r="U15" s="103"/>
      <c r="V15" s="81">
        <v>0.7465277777777778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TEXT(IF($E13="","",(IF($E14="",T13/(15-(COUNTIF($E13:$Q13,""))),(IF($E15="",(T13+T14)/(30-(COUNTIF($E13:$Q13,"")+COUNTIF($E14:$S14,""))),(T13+T14+T15)/(45-(COUNTIF($E13:$Q13,"")+COUNTIF($E14:$S14,"")+COUNTIF($E15:$S15,"")))))))),"0,00")</f>
        <v>1,23</v>
      </c>
    </row>
    <row r="16" spans="1:29" ht="15" customHeight="1">
      <c r="A16" s="45"/>
      <c r="B16" s="155" t="s">
        <v>101</v>
      </c>
      <c r="C16" s="156"/>
      <c r="D16" s="46" t="s">
        <v>15</v>
      </c>
      <c r="E16" s="47">
        <v>1</v>
      </c>
      <c r="F16" s="48">
        <v>5</v>
      </c>
      <c r="G16" s="48">
        <v>2</v>
      </c>
      <c r="H16" s="48">
        <v>5</v>
      </c>
      <c r="I16" s="48">
        <v>3</v>
      </c>
      <c r="J16" s="48">
        <v>1</v>
      </c>
      <c r="K16" s="48">
        <v>5</v>
      </c>
      <c r="L16" s="48">
        <v>3</v>
      </c>
      <c r="M16" s="48">
        <v>1</v>
      </c>
      <c r="N16" s="48">
        <v>0</v>
      </c>
      <c r="O16" s="48"/>
      <c r="P16" s="48"/>
      <c r="Q16" s="48"/>
      <c r="R16" s="48"/>
      <c r="S16" s="94"/>
      <c r="T16" s="123">
        <f t="shared" si="0"/>
        <v>26</v>
      </c>
      <c r="U16" s="96"/>
      <c r="V16" s="101">
        <f>SUM(T16:T19)+IF(ISNUMBER(U16),U16,0)+IF(ISNUMBER(U18),U18,0)+IF(ISNUMBER(U19),U19,0)</f>
        <v>62</v>
      </c>
      <c r="W16" s="52">
        <f>COUNTIF($E16:$S16,0)+COUNTIF($E17:$S17,0)+COUNTIF($E18:$S18,0)+COUNTIF($E19:$S19,0)</f>
        <v>7</v>
      </c>
      <c r="X16" s="52">
        <f>COUNTIF($E16:$S16,1)+COUNTIF($E17:$S17,1)+COUNTIF($E18:$S18,1)+COUNTIF($E19:$S19,1)</f>
        <v>7</v>
      </c>
      <c r="Y16" s="52">
        <f>COUNTIF($E16:$S16,2)+COUNTIF($E17:$S17,2)+COUNTIF($E18:$S18,2)+COUNTIF($E19:$S19,2)</f>
        <v>3</v>
      </c>
      <c r="Z16" s="52">
        <f>COUNTIF($E16:$S16,3)+COUNTIF($E17:$S17,3)+COUNTIF($E18:$S18,3)+COUNTIF($E19:$S19,3)</f>
        <v>8</v>
      </c>
      <c r="AA16" s="52">
        <f>COUNTIF($E16:$S16,5)+COUNTIF($E17:$S17,5)+COUNTIF($E18:$S18,5)+COUNTIF($E19:$S19,5)</f>
        <v>5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88" t="s">
        <v>126</v>
      </c>
      <c r="B17" s="91">
        <v>107</v>
      </c>
      <c r="C17" s="56"/>
      <c r="D17" s="57"/>
      <c r="E17" s="58">
        <v>5</v>
      </c>
      <c r="F17" s="59">
        <v>0</v>
      </c>
      <c r="G17" s="59">
        <v>3</v>
      </c>
      <c r="H17" s="59">
        <v>3</v>
      </c>
      <c r="I17" s="59">
        <v>2</v>
      </c>
      <c r="J17" s="59">
        <v>3</v>
      </c>
      <c r="K17" s="59">
        <v>3</v>
      </c>
      <c r="L17" s="59">
        <v>3</v>
      </c>
      <c r="M17" s="59">
        <v>0</v>
      </c>
      <c r="N17" s="59">
        <v>1</v>
      </c>
      <c r="O17" s="59"/>
      <c r="P17" s="59"/>
      <c r="Q17" s="59"/>
      <c r="R17" s="59"/>
      <c r="S17" s="59"/>
      <c r="T17" s="106">
        <f t="shared" si="0"/>
        <v>23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58"/>
      <c r="B18" s="160" t="s">
        <v>78</v>
      </c>
      <c r="C18" s="161"/>
      <c r="D18" s="162"/>
      <c r="E18" s="66">
        <v>3</v>
      </c>
      <c r="F18" s="67">
        <v>1</v>
      </c>
      <c r="G18" s="67">
        <v>0</v>
      </c>
      <c r="H18" s="67">
        <v>5</v>
      </c>
      <c r="I18" s="67">
        <v>1</v>
      </c>
      <c r="J18" s="67">
        <v>2</v>
      </c>
      <c r="K18" s="67">
        <v>1</v>
      </c>
      <c r="L18" s="67">
        <v>0</v>
      </c>
      <c r="M18" s="67">
        <v>0</v>
      </c>
      <c r="N18" s="67">
        <v>0</v>
      </c>
      <c r="O18" s="67"/>
      <c r="P18" s="67"/>
      <c r="Q18" s="67"/>
      <c r="R18" s="67"/>
      <c r="S18" s="97"/>
      <c r="T18" s="106">
        <f t="shared" si="0"/>
        <v>13</v>
      </c>
      <c r="U18" s="107"/>
      <c r="V18" s="70">
        <v>0.5395833333333333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04.51.00</v>
      </c>
    </row>
    <row r="19" spans="1:29" ht="15" customHeight="1" thickBot="1">
      <c r="A19" s="159"/>
      <c r="B19" s="76" t="s">
        <v>81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2"/>
      <c r="T19" s="95">
        <f t="shared" si="0"/>
      </c>
      <c r="U19" s="103"/>
      <c r="V19" s="81">
        <v>0.7416666666666667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1,80</v>
      </c>
    </row>
    <row r="20" spans="1:29" ht="15" customHeight="1">
      <c r="A20" s="45"/>
      <c r="B20" s="189" t="s">
        <v>55</v>
      </c>
      <c r="C20" s="190"/>
      <c r="D20" s="46" t="s">
        <v>34</v>
      </c>
      <c r="E20" s="47">
        <v>3</v>
      </c>
      <c r="F20" s="48">
        <v>3</v>
      </c>
      <c r="G20" s="48">
        <v>3</v>
      </c>
      <c r="H20" s="48">
        <v>3</v>
      </c>
      <c r="I20" s="48">
        <v>3</v>
      </c>
      <c r="J20" s="48">
        <v>3</v>
      </c>
      <c r="K20" s="48">
        <v>5</v>
      </c>
      <c r="L20" s="48">
        <v>5</v>
      </c>
      <c r="M20" s="48">
        <v>5</v>
      </c>
      <c r="N20" s="48">
        <v>5</v>
      </c>
      <c r="O20" s="48"/>
      <c r="P20" s="48"/>
      <c r="Q20" s="48"/>
      <c r="R20" s="48"/>
      <c r="S20" s="48"/>
      <c r="T20" s="123">
        <f>SUM(E20:R20)</f>
        <v>38</v>
      </c>
      <c r="U20" s="50"/>
      <c r="V20" s="154">
        <v>99</v>
      </c>
      <c r="W20" s="52">
        <f>COUNTIF($E20:$S20,0)+COUNTIF($E21:$S21,0)+COUNTIF($E22:$S22,0)+COUNTIF($E23:$S23,0)</f>
        <v>0</v>
      </c>
      <c r="X20" s="52">
        <f>COUNTIF($E20:$S20,1)+COUNTIF($E21:$S21,1)+COUNTIF($E22:$S22,1)+COUNTIF($E23:$S23,1)</f>
        <v>2</v>
      </c>
      <c r="Y20" s="52">
        <f>COUNTIF($E20:$S20,2)+COUNTIF($E21:$S21,2)+COUNTIF($E22:$S22,2)+COUNTIF($E23:$S23,2)</f>
        <v>1</v>
      </c>
      <c r="Z20" s="52">
        <f>COUNTIF($E20:$S20,3)+COUNTIF($E21:$S21,3)+COUNTIF($E22:$S22,3)+COUNTIF($E23:$S23,3)</f>
        <v>20</v>
      </c>
      <c r="AA20" s="52">
        <f>COUNTIF($E20:$S20,5)+COUNTIF($E21:$S21,5)+COUNTIF($E22:$S22,5)+COUNTIF($E23:$S23,5)</f>
        <v>7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188" t="s">
        <v>127</v>
      </c>
      <c r="B21" s="129">
        <v>101</v>
      </c>
      <c r="C21" s="56"/>
      <c r="D21" s="57"/>
      <c r="E21" s="58">
        <v>5</v>
      </c>
      <c r="F21" s="59">
        <v>3</v>
      </c>
      <c r="G21" s="59">
        <v>3</v>
      </c>
      <c r="H21" s="59">
        <v>3</v>
      </c>
      <c r="I21" s="59">
        <v>3</v>
      </c>
      <c r="J21" s="59">
        <v>3</v>
      </c>
      <c r="K21" s="59">
        <v>3</v>
      </c>
      <c r="L21" s="59">
        <v>5</v>
      </c>
      <c r="M21" s="59">
        <v>3</v>
      </c>
      <c r="N21" s="59">
        <v>3</v>
      </c>
      <c r="O21" s="59"/>
      <c r="P21" s="59"/>
      <c r="Q21" s="59"/>
      <c r="R21" s="59"/>
      <c r="S21" s="59"/>
      <c r="T21" s="106">
        <f>SUM(E21:R21)</f>
        <v>34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158"/>
      <c r="B22" s="160" t="s">
        <v>54</v>
      </c>
      <c r="C22" s="161"/>
      <c r="D22" s="162"/>
      <c r="E22" s="66">
        <v>5</v>
      </c>
      <c r="F22" s="67">
        <v>3</v>
      </c>
      <c r="G22" s="67">
        <v>1</v>
      </c>
      <c r="H22" s="67">
        <v>3</v>
      </c>
      <c r="I22" s="67">
        <v>3</v>
      </c>
      <c r="J22" s="67">
        <v>3</v>
      </c>
      <c r="K22" s="67">
        <v>2</v>
      </c>
      <c r="L22" s="67">
        <v>3</v>
      </c>
      <c r="M22" s="67">
        <v>3</v>
      </c>
      <c r="N22" s="67">
        <v>1</v>
      </c>
      <c r="O22" s="67"/>
      <c r="P22" s="67"/>
      <c r="Q22" s="67"/>
      <c r="R22" s="67"/>
      <c r="S22" s="97"/>
      <c r="T22" s="106">
        <f>SUM(E22:R22)</f>
        <v>27</v>
      </c>
      <c r="U22" s="107"/>
      <c r="V22" s="139">
        <v>0.5423611111111112</v>
      </c>
      <c r="W22" s="82" t="s">
        <v>9</v>
      </c>
      <c r="X22" s="72"/>
      <c r="Y22" s="72"/>
      <c r="Z22" s="73"/>
      <c r="AA22" s="73"/>
      <c r="AB22" s="74"/>
      <c r="AC22" s="75" t="str">
        <f>TEXT((V23-V22+0.00000000000001),"[hh].mm.ss")</f>
        <v>05.03.00</v>
      </c>
    </row>
    <row r="23" spans="1:29" ht="15" customHeight="1" thickBot="1">
      <c r="A23" s="159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2"/>
      <c r="T23" s="95"/>
      <c r="U23" s="103"/>
      <c r="V23" s="140">
        <v>0.7527777777777778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3,05</v>
      </c>
    </row>
    <row r="24" spans="1:29" ht="13.5">
      <c r="A24" s="45"/>
      <c r="B24" s="155" t="s">
        <v>67</v>
      </c>
      <c r="C24" s="156"/>
      <c r="D24" s="46" t="s">
        <v>64</v>
      </c>
      <c r="E24" s="47">
        <v>5</v>
      </c>
      <c r="F24" s="48">
        <v>5</v>
      </c>
      <c r="G24" s="48">
        <v>3</v>
      </c>
      <c r="H24" s="48">
        <v>5</v>
      </c>
      <c r="I24" s="48">
        <v>3</v>
      </c>
      <c r="J24" s="48">
        <v>3</v>
      </c>
      <c r="K24" s="48">
        <v>5</v>
      </c>
      <c r="L24" s="48">
        <v>5</v>
      </c>
      <c r="M24" s="48">
        <v>1</v>
      </c>
      <c r="N24" s="48">
        <v>5</v>
      </c>
      <c r="O24" s="48"/>
      <c r="P24" s="48"/>
      <c r="Q24" s="48"/>
      <c r="R24" s="94"/>
      <c r="S24" s="94"/>
      <c r="T24" s="123">
        <f t="shared" si="0"/>
        <v>40</v>
      </c>
      <c r="U24" s="96"/>
      <c r="V24" s="101">
        <f>SUM(T24:T27)+IF(ISNUMBER(U24),U24,0)+IF(ISNUMBER(U26),U26,0)+IF(ISNUMBER(U27),U27,0)</f>
        <v>100</v>
      </c>
      <c r="W24" s="52">
        <f>COUNTIF($E24:$S24,0)+COUNTIF($E25:$S25,0)+COUNTIF($E26:$S26,0)+COUNTIF($E27:$S27,0)</f>
        <v>1</v>
      </c>
      <c r="X24" s="52">
        <f>COUNTIF($E24:$S24,1)+COUNTIF($E25:$S25,1)+COUNTIF($E26:$S26,1)+COUNTIF($E27:$S27,1)</f>
        <v>4</v>
      </c>
      <c r="Y24" s="52">
        <f>COUNTIF($E24:$S24,2)+COUNTIF($E25:$S25,2)+COUNTIF($E26:$S26,2)+COUNTIF($E27:$S27,2)</f>
        <v>3</v>
      </c>
      <c r="Z24" s="52">
        <f>COUNTIF($E24:$S24,3)+COUNTIF($E25:$S25,3)+COUNTIF($E26:$S26,3)+COUNTIF($E27:$S27,3)</f>
        <v>10</v>
      </c>
      <c r="AA24" s="52">
        <f>COUNTIF($E24:$S24,5)+COUNTIF($E25:$S25,5)+COUNTIF($E26:$S26,5)+COUNTIF($E27:$S27,5)</f>
        <v>12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185" t="s">
        <v>128</v>
      </c>
      <c r="B25" s="129">
        <v>110</v>
      </c>
      <c r="C25" s="56"/>
      <c r="D25" s="57"/>
      <c r="E25" s="58">
        <v>3</v>
      </c>
      <c r="F25" s="59">
        <v>2</v>
      </c>
      <c r="G25" s="59">
        <v>1</v>
      </c>
      <c r="H25" s="59">
        <v>5</v>
      </c>
      <c r="I25" s="59">
        <v>3</v>
      </c>
      <c r="J25" s="59">
        <v>5</v>
      </c>
      <c r="K25" s="59">
        <v>2</v>
      </c>
      <c r="L25" s="59">
        <v>5</v>
      </c>
      <c r="M25" s="59">
        <v>5</v>
      </c>
      <c r="N25" s="59">
        <v>3</v>
      </c>
      <c r="O25" s="59"/>
      <c r="P25" s="59"/>
      <c r="Q25" s="59"/>
      <c r="R25" s="59"/>
      <c r="S25" s="97"/>
      <c r="T25" s="106">
        <f t="shared" si="0"/>
        <v>34</v>
      </c>
      <c r="U25" s="107"/>
      <c r="V25" s="135"/>
      <c r="W25" s="63"/>
      <c r="X25" s="63"/>
      <c r="Y25" s="63"/>
      <c r="Z25" s="63"/>
      <c r="AA25" s="63"/>
      <c r="AB25" s="64"/>
      <c r="AC25" s="65"/>
    </row>
    <row r="26" spans="1:29" ht="14.25" thickBot="1">
      <c r="A26" s="186"/>
      <c r="B26" s="160" t="s">
        <v>100</v>
      </c>
      <c r="C26" s="161"/>
      <c r="D26" s="162"/>
      <c r="E26" s="66">
        <v>5</v>
      </c>
      <c r="F26" s="67">
        <v>2</v>
      </c>
      <c r="G26" s="67">
        <v>1</v>
      </c>
      <c r="H26" s="67">
        <v>3</v>
      </c>
      <c r="I26" s="67">
        <v>5</v>
      </c>
      <c r="J26" s="67">
        <v>3</v>
      </c>
      <c r="K26" s="67">
        <v>1</v>
      </c>
      <c r="L26" s="67">
        <v>3</v>
      </c>
      <c r="M26" s="67">
        <v>0</v>
      </c>
      <c r="N26" s="67">
        <v>3</v>
      </c>
      <c r="O26" s="67"/>
      <c r="P26" s="67"/>
      <c r="Q26" s="67"/>
      <c r="R26" s="67"/>
      <c r="S26" s="97"/>
      <c r="T26" s="106">
        <f t="shared" si="0"/>
        <v>26</v>
      </c>
      <c r="U26" s="107"/>
      <c r="V26" s="70">
        <v>0.5409722222222222</v>
      </c>
      <c r="W26" s="105" t="s">
        <v>9</v>
      </c>
      <c r="X26" s="72"/>
      <c r="Y26" s="72"/>
      <c r="Z26" s="73"/>
      <c r="AA26" s="73"/>
      <c r="AB26" s="74"/>
      <c r="AC26" s="75" t="str">
        <f>TEXT((V27-V26+0.00000000000001),"[hh].mm.ss")</f>
        <v>05.01.00</v>
      </c>
    </row>
    <row r="27" spans="1:29" ht="14.25" thickBot="1">
      <c r="A27" s="187"/>
      <c r="B27" s="76" t="s">
        <v>65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02"/>
      <c r="T27" s="148">
        <f t="shared" si="0"/>
      </c>
      <c r="U27" s="103"/>
      <c r="V27" s="140">
        <v>0.75</v>
      </c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3,00</v>
      </c>
    </row>
  </sheetData>
  <sheetProtection/>
  <mergeCells count="21">
    <mergeCell ref="B20:C20"/>
    <mergeCell ref="A21:A23"/>
    <mergeCell ref="B22:D22"/>
    <mergeCell ref="A9:A11"/>
    <mergeCell ref="A1:C2"/>
    <mergeCell ref="B18:D18"/>
    <mergeCell ref="B16:C16"/>
    <mergeCell ref="D1:V1"/>
    <mergeCell ref="W1:AC1"/>
    <mergeCell ref="D2:V2"/>
    <mergeCell ref="E4:N5"/>
    <mergeCell ref="A3:V3"/>
    <mergeCell ref="B12:C12"/>
    <mergeCell ref="B8:C8"/>
    <mergeCell ref="B24:C24"/>
    <mergeCell ref="A25:A27"/>
    <mergeCell ref="B26:D26"/>
    <mergeCell ref="B10:D10"/>
    <mergeCell ref="A13:A15"/>
    <mergeCell ref="B14:D14"/>
    <mergeCell ref="A17:A19"/>
  </mergeCells>
  <printOptions/>
  <pageMargins left="0" right="0" top="0.3937007874015748" bottom="0.2755905511811024" header="0.2755905511811024" footer="0.1574803149606299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C39"/>
  <sheetViews>
    <sheetView zoomScale="80" zoomScaleNormal="80" zoomScalePageLayoutView="0" workbookViewId="0" topLeftCell="A7">
      <selection activeCell="N35" sqref="N35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195" t="s">
        <v>79</v>
      </c>
    </row>
    <row r="3" spans="1:29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196"/>
    </row>
    <row r="4" spans="1:29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96"/>
    </row>
    <row r="5" spans="1:29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197"/>
    </row>
    <row r="6" spans="1:29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193" t="s">
        <v>3</v>
      </c>
      <c r="X6" s="194"/>
      <c r="Y6" s="194"/>
      <c r="Z6" s="194"/>
      <c r="AA6" s="194"/>
      <c r="AB6" s="194"/>
      <c r="AC6" s="36"/>
    </row>
    <row r="7" spans="1:29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5" t="s">
        <v>46</v>
      </c>
      <c r="C8" s="156"/>
      <c r="D8" s="46" t="s">
        <v>15</v>
      </c>
      <c r="E8" s="47">
        <v>1</v>
      </c>
      <c r="F8" s="48">
        <v>2</v>
      </c>
      <c r="G8" s="48">
        <v>2</v>
      </c>
      <c r="H8" s="48">
        <v>3</v>
      </c>
      <c r="I8" s="48">
        <v>5</v>
      </c>
      <c r="J8" s="48">
        <v>5</v>
      </c>
      <c r="K8" s="48">
        <v>0</v>
      </c>
      <c r="L8" s="48">
        <v>3</v>
      </c>
      <c r="M8" s="48">
        <v>1</v>
      </c>
      <c r="N8" s="48">
        <v>0</v>
      </c>
      <c r="O8" s="48"/>
      <c r="P8" s="48"/>
      <c r="Q8" s="48"/>
      <c r="R8" s="48"/>
      <c r="S8" s="48"/>
      <c r="T8" s="123">
        <f>SUM(E8:S8)</f>
        <v>22</v>
      </c>
      <c r="U8" s="50"/>
      <c r="V8" s="51">
        <f>SUM(T8:T11)+IF(ISNUMBER(U8),U8,0)+IF(ISNUMBER(U10),U10,0)+IF(ISNUMBER(U11),U11,0)</f>
        <v>55</v>
      </c>
      <c r="W8" s="52">
        <f>COUNTIF($E8:$S8,0)+COUNTIF($E9:$S9,0)+COUNTIF($E10:$S10,0)+COUNTIF($E11:$S11,0)</f>
        <v>9</v>
      </c>
      <c r="X8" s="52">
        <f>COUNTIF($E8:$S8,1)+COUNTIF($E9:$S9,1)+COUNTIF($E10:$S10,1)+COUNTIF($E11:$S11,1)</f>
        <v>7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8</v>
      </c>
      <c r="AA8" s="52">
        <f>COUNTIF($E8:$S8,5)+COUNTIF($E9:$S9,5)+COUNTIF($E10:$S10,5)+COUNTIF($E11:$S11,5)</f>
        <v>4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91" t="s">
        <v>130</v>
      </c>
      <c r="B9" s="88">
        <v>322</v>
      </c>
      <c r="C9" s="56"/>
      <c r="D9" s="57"/>
      <c r="E9" s="58">
        <v>3</v>
      </c>
      <c r="F9" s="59">
        <v>1</v>
      </c>
      <c r="G9" s="59">
        <v>1</v>
      </c>
      <c r="H9" s="59">
        <v>3</v>
      </c>
      <c r="I9" s="59">
        <v>5</v>
      </c>
      <c r="J9" s="59">
        <v>3</v>
      </c>
      <c r="K9" s="59">
        <v>0</v>
      </c>
      <c r="L9" s="59">
        <v>5</v>
      </c>
      <c r="M9" s="59">
        <v>1</v>
      </c>
      <c r="N9" s="59">
        <v>0</v>
      </c>
      <c r="O9" s="59"/>
      <c r="P9" s="59"/>
      <c r="Q9" s="59"/>
      <c r="R9" s="59"/>
      <c r="S9" s="59"/>
      <c r="T9" s="106">
        <f aca="true" t="shared" si="0" ref="T9:T39">SUM(E9:S9)</f>
        <v>22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58"/>
      <c r="B10" s="160" t="s">
        <v>47</v>
      </c>
      <c r="C10" s="161"/>
      <c r="D10" s="162"/>
      <c r="E10" s="66">
        <v>3</v>
      </c>
      <c r="F10" s="67">
        <v>1</v>
      </c>
      <c r="G10" s="67">
        <v>1</v>
      </c>
      <c r="H10" s="67">
        <v>0</v>
      </c>
      <c r="I10" s="67">
        <v>3</v>
      </c>
      <c r="J10" s="67">
        <v>0</v>
      </c>
      <c r="K10" s="67">
        <v>0</v>
      </c>
      <c r="L10" s="67">
        <v>3</v>
      </c>
      <c r="M10" s="67">
        <v>0</v>
      </c>
      <c r="N10" s="67">
        <v>0</v>
      </c>
      <c r="O10" s="67"/>
      <c r="P10" s="67"/>
      <c r="Q10" s="67"/>
      <c r="R10" s="67"/>
      <c r="S10" s="97"/>
      <c r="T10" s="106">
        <f t="shared" si="0"/>
        <v>11</v>
      </c>
      <c r="U10" s="107"/>
      <c r="V10" s="70">
        <v>0.5333333333333333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04.23.00</v>
      </c>
    </row>
    <row r="11" spans="1:29" ht="15" customHeight="1" thickBot="1">
      <c r="A11" s="159"/>
      <c r="B11" s="76" t="s">
        <v>48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95">
        <f t="shared" si="0"/>
        <v>0</v>
      </c>
      <c r="U11" s="103"/>
      <c r="V11" s="81">
        <v>0.7159722222222222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1,65</v>
      </c>
    </row>
    <row r="12" spans="1:29" ht="15" customHeight="1">
      <c r="A12" s="45"/>
      <c r="B12" s="155" t="s">
        <v>49</v>
      </c>
      <c r="C12" s="156"/>
      <c r="D12" s="46" t="s">
        <v>15</v>
      </c>
      <c r="E12" s="47">
        <v>1</v>
      </c>
      <c r="F12" s="48">
        <v>0</v>
      </c>
      <c r="G12" s="48">
        <v>0</v>
      </c>
      <c r="H12" s="48">
        <v>0</v>
      </c>
      <c r="I12" s="48">
        <v>2</v>
      </c>
      <c r="J12" s="48">
        <v>0</v>
      </c>
      <c r="K12" s="48">
        <v>0</v>
      </c>
      <c r="L12" s="48">
        <v>1</v>
      </c>
      <c r="M12" s="48">
        <v>1</v>
      </c>
      <c r="N12" s="48">
        <v>0</v>
      </c>
      <c r="O12" s="48"/>
      <c r="P12" s="48"/>
      <c r="Q12" s="48"/>
      <c r="R12" s="48"/>
      <c r="S12" s="94"/>
      <c r="T12" s="123">
        <f t="shared" si="0"/>
        <v>5</v>
      </c>
      <c r="U12" s="96"/>
      <c r="V12" s="101">
        <f>SUM(T12:T15)+IF(ISNUMBER(U12),U12,0)+IF(ISNUMBER(U14),U14,0)+IF(ISNUMBER(U15),U15,0)</f>
        <v>17</v>
      </c>
      <c r="W12" s="52">
        <f>COUNTIF($E12:$S12,0)+COUNTIF($E13:$S13,0)+COUNTIF($E14:$S14,0)+COUNTIF($E15:$S15,0)</f>
        <v>18</v>
      </c>
      <c r="X12" s="52">
        <f>COUNTIF($E12:$S12,1)+COUNTIF($E13:$S13,1)+COUNTIF($E14:$S14,1)+COUNTIF($E15:$S15,1)</f>
        <v>8</v>
      </c>
      <c r="Y12" s="52">
        <f>COUNTIF($E12:$S12,2)+COUNTIF($E13:$S13,2)+COUNTIF($E14:$S14,2)+COUNTIF($E15:$S15,2)</f>
        <v>3</v>
      </c>
      <c r="Z12" s="52">
        <f>COUNTIF($E12:$S12,3)+COUNTIF($E13:$S13,3)+COUNTIF($E14:$S14,3)+COUNTIF($E15:$S15,3)</f>
        <v>1</v>
      </c>
      <c r="AA12" s="52">
        <f>COUNTIF($E12:$S12,5)+COUNTIF($E13:$S13,5)+COUNTIF($E14:$S14,5)+COUNTIF($E15:$S15,5)</f>
        <v>0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91" t="s">
        <v>125</v>
      </c>
      <c r="B13" s="88">
        <v>205</v>
      </c>
      <c r="C13" s="56"/>
      <c r="D13" s="57"/>
      <c r="E13" s="58">
        <v>2</v>
      </c>
      <c r="F13" s="59">
        <v>0</v>
      </c>
      <c r="G13" s="59">
        <v>1</v>
      </c>
      <c r="H13" s="59">
        <v>1</v>
      </c>
      <c r="I13" s="59">
        <v>0</v>
      </c>
      <c r="J13" s="59">
        <v>3</v>
      </c>
      <c r="K13" s="59">
        <v>0</v>
      </c>
      <c r="L13" s="59">
        <v>1</v>
      </c>
      <c r="M13" s="59">
        <v>0</v>
      </c>
      <c r="N13" s="59">
        <v>0</v>
      </c>
      <c r="O13" s="59"/>
      <c r="P13" s="59"/>
      <c r="Q13" s="59"/>
      <c r="R13" s="59"/>
      <c r="S13" s="59"/>
      <c r="T13" s="106">
        <f t="shared" si="0"/>
        <v>8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91"/>
      <c r="B14" s="89"/>
      <c r="C14" s="56" t="s">
        <v>50</v>
      </c>
      <c r="D14" s="57"/>
      <c r="E14" s="66">
        <v>1</v>
      </c>
      <c r="F14" s="67">
        <v>0</v>
      </c>
      <c r="G14" s="67">
        <v>0</v>
      </c>
      <c r="H14" s="67">
        <v>0</v>
      </c>
      <c r="I14" s="67">
        <v>2</v>
      </c>
      <c r="J14" s="67">
        <v>0</v>
      </c>
      <c r="K14" s="67">
        <v>1</v>
      </c>
      <c r="L14" s="67">
        <v>0</v>
      </c>
      <c r="M14" s="67">
        <v>0</v>
      </c>
      <c r="N14" s="67">
        <v>0</v>
      </c>
      <c r="O14" s="67"/>
      <c r="P14" s="67"/>
      <c r="Q14" s="67"/>
      <c r="R14" s="67"/>
      <c r="S14" s="97"/>
      <c r="T14" s="106">
        <f t="shared" si="0"/>
        <v>4</v>
      </c>
      <c r="U14" s="107"/>
      <c r="V14" s="70">
        <v>0.5361111111111111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04.20.00</v>
      </c>
    </row>
    <row r="15" spans="1:29" ht="15" customHeight="1" thickBot="1">
      <c r="A15" s="99"/>
      <c r="B15" s="76" t="s">
        <v>86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2"/>
      <c r="T15" s="95">
        <f t="shared" si="0"/>
        <v>0</v>
      </c>
      <c r="U15" s="103"/>
      <c r="V15" s="81">
        <v>0.7166666666666667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0,60</v>
      </c>
    </row>
    <row r="16" spans="1:29" ht="15" customHeight="1">
      <c r="A16" s="45"/>
      <c r="B16" s="155" t="s">
        <v>51</v>
      </c>
      <c r="C16" s="156"/>
      <c r="D16" s="46" t="s">
        <v>15</v>
      </c>
      <c r="E16" s="47">
        <v>3</v>
      </c>
      <c r="F16" s="48">
        <v>0</v>
      </c>
      <c r="G16" s="48">
        <v>3</v>
      </c>
      <c r="H16" s="48">
        <v>5</v>
      </c>
      <c r="I16" s="48">
        <v>3</v>
      </c>
      <c r="J16" s="48">
        <v>3</v>
      </c>
      <c r="K16" s="48">
        <v>3</v>
      </c>
      <c r="L16" s="48">
        <v>3</v>
      </c>
      <c r="M16" s="48">
        <v>3</v>
      </c>
      <c r="N16" s="48">
        <v>0</v>
      </c>
      <c r="O16" s="48"/>
      <c r="P16" s="48"/>
      <c r="Q16" s="48"/>
      <c r="R16" s="48"/>
      <c r="S16" s="94"/>
      <c r="T16" s="123">
        <f t="shared" si="0"/>
        <v>26</v>
      </c>
      <c r="U16" s="96"/>
      <c r="V16" s="101">
        <f>T16+T17+T18</f>
        <v>65</v>
      </c>
      <c r="W16" s="52">
        <f>COUNTIF($E16:$S16,0)+COUNTIF($E17:$S17,0)+COUNTIF($E18:$S18,0)+COUNTIF($E19:$S19,0)</f>
        <v>7</v>
      </c>
      <c r="X16" s="52">
        <f>COUNTIF($E16:$S16,1)+COUNTIF($E17:$S17,1)+COUNTIF($E18:$S18,1)+COUNTIF($E19:$S19,1)</f>
        <v>3</v>
      </c>
      <c r="Y16" s="52">
        <f>COUNTIF($E16:$S16,2)+COUNTIF($E17:$S17,2)+COUNTIF($E18:$S18,2)+COUNTIF($E19:$S19,2)</f>
        <v>4</v>
      </c>
      <c r="Z16" s="52">
        <f>COUNTIF($E16:$S16,3)+COUNTIF($E17:$S17,3)+COUNTIF($E18:$S18,3)+COUNTIF($E19:$S19,3)</f>
        <v>13</v>
      </c>
      <c r="AA16" s="52">
        <f>COUNTIF($E16:$S16,5)+COUNTIF($E17:$S17,5)+COUNTIF($E18:$S18,5)+COUNTIF($E19:$S19,5)</f>
        <v>3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91" t="s">
        <v>131</v>
      </c>
      <c r="B17" s="88">
        <v>203</v>
      </c>
      <c r="C17" s="56">
        <v>203</v>
      </c>
      <c r="D17" s="57"/>
      <c r="E17" s="58">
        <v>5</v>
      </c>
      <c r="F17" s="59">
        <v>5</v>
      </c>
      <c r="G17" s="59">
        <v>3</v>
      </c>
      <c r="H17" s="59">
        <v>3</v>
      </c>
      <c r="I17" s="59">
        <v>3</v>
      </c>
      <c r="J17" s="59">
        <v>1</v>
      </c>
      <c r="K17" s="59">
        <v>2</v>
      </c>
      <c r="L17" s="59">
        <v>3</v>
      </c>
      <c r="M17" s="59">
        <v>0</v>
      </c>
      <c r="N17" s="59">
        <v>0</v>
      </c>
      <c r="O17" s="59"/>
      <c r="P17" s="59"/>
      <c r="Q17" s="59"/>
      <c r="R17" s="59"/>
      <c r="S17" s="59"/>
      <c r="T17" s="111">
        <f t="shared" si="0"/>
        <v>25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58"/>
      <c r="B18" s="160" t="s">
        <v>54</v>
      </c>
      <c r="C18" s="161"/>
      <c r="D18" s="162"/>
      <c r="E18" s="66">
        <v>2</v>
      </c>
      <c r="F18" s="67">
        <v>1</v>
      </c>
      <c r="G18" s="67">
        <v>1</v>
      </c>
      <c r="H18" s="67">
        <v>0</v>
      </c>
      <c r="I18" s="67">
        <v>3</v>
      </c>
      <c r="J18" s="67">
        <v>2</v>
      </c>
      <c r="K18" s="67">
        <v>3</v>
      </c>
      <c r="L18" s="67">
        <v>2</v>
      </c>
      <c r="M18" s="67">
        <v>0</v>
      </c>
      <c r="N18" s="67">
        <v>0</v>
      </c>
      <c r="O18" s="67"/>
      <c r="P18" s="67"/>
      <c r="Q18" s="67"/>
      <c r="R18" s="97"/>
      <c r="S18" s="97"/>
      <c r="T18" s="106">
        <f t="shared" si="0"/>
        <v>14</v>
      </c>
      <c r="U18" s="107"/>
      <c r="V18" s="70">
        <v>0.5326388888888889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04.16.00</v>
      </c>
    </row>
    <row r="19" spans="1:29" ht="15" customHeight="1" thickBot="1">
      <c r="A19" s="159"/>
      <c r="B19" s="76" t="s">
        <v>84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2"/>
      <c r="S19" s="102"/>
      <c r="T19" s="95">
        <f t="shared" si="0"/>
        <v>0</v>
      </c>
      <c r="U19" s="103"/>
      <c r="V19" s="81">
        <v>0.7104166666666667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1,95</v>
      </c>
    </row>
    <row r="20" spans="1:29" ht="15" customHeight="1">
      <c r="A20" s="45"/>
      <c r="B20" s="155" t="s">
        <v>52</v>
      </c>
      <c r="C20" s="156"/>
      <c r="D20" s="134" t="s">
        <v>34</v>
      </c>
      <c r="E20" s="133">
        <v>3</v>
      </c>
      <c r="F20" s="108">
        <v>1</v>
      </c>
      <c r="G20" s="108">
        <v>3</v>
      </c>
      <c r="H20" s="108">
        <v>1</v>
      </c>
      <c r="I20" s="108">
        <v>5</v>
      </c>
      <c r="J20" s="108">
        <v>0</v>
      </c>
      <c r="K20" s="108">
        <v>3</v>
      </c>
      <c r="L20" s="108">
        <v>1</v>
      </c>
      <c r="M20" s="108">
        <v>1</v>
      </c>
      <c r="N20" s="108">
        <v>0</v>
      </c>
      <c r="O20" s="108"/>
      <c r="P20" s="108"/>
      <c r="Q20" s="108"/>
      <c r="R20" s="108"/>
      <c r="S20" s="108"/>
      <c r="T20" s="123">
        <f t="shared" si="0"/>
        <v>18</v>
      </c>
      <c r="U20" s="112"/>
      <c r="V20" s="51">
        <f>T20+T21+T22</f>
        <v>46</v>
      </c>
      <c r="W20" s="52">
        <f>COUNTIF($E20:$S20,0)+COUNTIF($E21:$S21,0)+COUNTIF($E22:$S22,0)+COUNTIF($E23:$S23,0)</f>
        <v>14</v>
      </c>
      <c r="X20" s="52">
        <f>COUNTIF($E20:$S20,1)+COUNTIF($E21:$S21,1)+COUNTIF($E22:$S22,1)+COUNTIF($E23:$S23,1)</f>
        <v>5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4</v>
      </c>
      <c r="AA20" s="52">
        <f>COUNTIF($E20:$S20,5)+COUNTIF($E21:$S21,5)+COUNTIF($E22:$S22,5)+COUNTIF($E23:$S23,5)</f>
        <v>5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191" t="s">
        <v>129</v>
      </c>
      <c r="B21" s="88">
        <v>201</v>
      </c>
      <c r="C21" s="56"/>
      <c r="D21" s="131"/>
      <c r="E21" s="130">
        <v>0</v>
      </c>
      <c r="F21" s="97">
        <v>0</v>
      </c>
      <c r="G21" s="97">
        <v>0</v>
      </c>
      <c r="H21" s="97">
        <v>0</v>
      </c>
      <c r="I21" s="97">
        <v>2</v>
      </c>
      <c r="J21" s="97">
        <v>2</v>
      </c>
      <c r="K21" s="97">
        <v>0</v>
      </c>
      <c r="L21" s="97">
        <v>3</v>
      </c>
      <c r="M21" s="97">
        <v>1</v>
      </c>
      <c r="N21" s="97">
        <v>0</v>
      </c>
      <c r="O21" s="97"/>
      <c r="P21" s="97"/>
      <c r="Q21" s="97"/>
      <c r="R21" s="97"/>
      <c r="S21" s="97"/>
      <c r="T21" s="106">
        <f t="shared" si="0"/>
        <v>8</v>
      </c>
      <c r="U21" s="107"/>
      <c r="V21" s="70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158"/>
      <c r="B22" s="160" t="s">
        <v>72</v>
      </c>
      <c r="C22" s="161"/>
      <c r="D22" s="162"/>
      <c r="E22" s="130">
        <v>0</v>
      </c>
      <c r="F22" s="97">
        <v>0</v>
      </c>
      <c r="G22" s="97">
        <v>0</v>
      </c>
      <c r="H22" s="97">
        <v>0</v>
      </c>
      <c r="I22" s="97">
        <v>5</v>
      </c>
      <c r="J22" s="97">
        <v>0</v>
      </c>
      <c r="K22" s="97">
        <v>5</v>
      </c>
      <c r="L22" s="97">
        <v>5</v>
      </c>
      <c r="M22" s="97">
        <v>5</v>
      </c>
      <c r="N22" s="97">
        <v>0</v>
      </c>
      <c r="O22" s="97"/>
      <c r="P22" s="97"/>
      <c r="Q22" s="97"/>
      <c r="R22" s="97"/>
      <c r="S22" s="97"/>
      <c r="T22" s="106">
        <f t="shared" si="0"/>
        <v>20</v>
      </c>
      <c r="U22" s="107"/>
      <c r="V22" s="70">
        <v>0.5340277777777778</v>
      </c>
      <c r="W22" s="105" t="s">
        <v>9</v>
      </c>
      <c r="X22" s="72"/>
      <c r="Y22" s="72"/>
      <c r="Z22" s="73"/>
      <c r="AA22" s="73"/>
      <c r="AB22" s="74"/>
      <c r="AC22" s="75" t="str">
        <f>TEXT((V23-V22+0.00000000000001),"[hh].mm.ss")</f>
        <v>04.17.00</v>
      </c>
    </row>
    <row r="23" spans="1:29" ht="15" customHeight="1" thickBot="1">
      <c r="A23" s="159"/>
      <c r="B23" s="76" t="s">
        <v>53</v>
      </c>
      <c r="C23" s="77"/>
      <c r="D23" s="78"/>
      <c r="E23" s="13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95">
        <f t="shared" si="0"/>
        <v>0</v>
      </c>
      <c r="U23" s="103"/>
      <c r="V23" s="81">
        <v>0.7125</v>
      </c>
      <c r="W23" s="100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1,40</v>
      </c>
    </row>
    <row r="24" spans="1:29" ht="15" customHeight="1">
      <c r="A24" s="45"/>
      <c r="B24" s="155" t="s">
        <v>102</v>
      </c>
      <c r="C24" s="156"/>
      <c r="D24" s="46" t="s">
        <v>15</v>
      </c>
      <c r="E24" s="110">
        <v>5</v>
      </c>
      <c r="F24" s="94">
        <v>0</v>
      </c>
      <c r="G24" s="94">
        <v>1</v>
      </c>
      <c r="H24" s="94">
        <v>1</v>
      </c>
      <c r="I24" s="94">
        <v>3</v>
      </c>
      <c r="J24" s="94">
        <v>0</v>
      </c>
      <c r="K24" s="94">
        <v>0</v>
      </c>
      <c r="L24" s="94">
        <v>3</v>
      </c>
      <c r="M24" s="94">
        <v>1</v>
      </c>
      <c r="N24" s="94">
        <v>0</v>
      </c>
      <c r="O24" s="94"/>
      <c r="P24" s="94"/>
      <c r="Q24" s="94"/>
      <c r="R24" s="94"/>
      <c r="S24" s="94"/>
      <c r="T24" s="123">
        <f t="shared" si="0"/>
        <v>14</v>
      </c>
      <c r="U24" s="96"/>
      <c r="V24" s="101">
        <f>T24+T25+T26</f>
        <v>26</v>
      </c>
      <c r="W24" s="52">
        <f>COUNTIF($E24:$S24,0)+COUNTIF($E25:$S25,0)+COUNTIF($E26:$S26,0)+COUNTIF($E27:$S27,0)</f>
        <v>19</v>
      </c>
      <c r="X24" s="52">
        <f>COUNTIF($E24:$S24,1)+COUNTIF($E25:$S25,1)+COUNTIF($E26:$S26,1)+COUNTIF($E27:$S27,1)</f>
        <v>4</v>
      </c>
      <c r="Y24" s="52">
        <f>COUNTIF($E24:$S24,2)+COUNTIF($E25:$S25,2)+COUNTIF($E26:$S26,2)+COUNTIF($E27:$S27,2)</f>
        <v>1</v>
      </c>
      <c r="Z24" s="52">
        <f>COUNTIF($E24:$S24,3)+COUNTIF($E25:$S25,3)+COUNTIF($E26:$S26,3)+COUNTIF($E27:$S27,3)</f>
        <v>5</v>
      </c>
      <c r="AA24" s="52">
        <f>COUNTIF($E24:$S24,5)+COUNTIF($E25:$S25,5)+COUNTIF($E26:$S26,5)+COUNTIF($E27:$S27,5)</f>
        <v>1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5" customHeight="1" thickBot="1">
      <c r="A25" s="191" t="s">
        <v>127</v>
      </c>
      <c r="B25" s="88">
        <v>207</v>
      </c>
      <c r="C25" s="56"/>
      <c r="D25" s="57" t="s">
        <v>70</v>
      </c>
      <c r="E25" s="58">
        <v>3</v>
      </c>
      <c r="F25" s="59">
        <v>0</v>
      </c>
      <c r="G25" s="59">
        <v>2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/>
      <c r="P25" s="59"/>
      <c r="Q25" s="59"/>
      <c r="R25" s="59"/>
      <c r="S25" s="59"/>
      <c r="T25" s="106">
        <f t="shared" si="0"/>
        <v>5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5" customHeight="1" thickBot="1">
      <c r="A26" s="191"/>
      <c r="B26" s="160" t="s">
        <v>29</v>
      </c>
      <c r="C26" s="161"/>
      <c r="D26" s="162"/>
      <c r="E26" s="66">
        <v>0</v>
      </c>
      <c r="F26" s="67">
        <v>0</v>
      </c>
      <c r="G26" s="67">
        <v>1</v>
      </c>
      <c r="H26" s="67">
        <v>0</v>
      </c>
      <c r="I26" s="67">
        <v>3</v>
      </c>
      <c r="J26" s="67">
        <v>0</v>
      </c>
      <c r="K26" s="67">
        <v>3</v>
      </c>
      <c r="L26" s="67">
        <v>0</v>
      </c>
      <c r="M26" s="67">
        <v>0</v>
      </c>
      <c r="N26" s="67">
        <v>0</v>
      </c>
      <c r="O26" s="67"/>
      <c r="P26" s="67"/>
      <c r="Q26" s="67"/>
      <c r="R26" s="67"/>
      <c r="S26" s="67"/>
      <c r="T26" s="106">
        <f t="shared" si="0"/>
        <v>7</v>
      </c>
      <c r="U26" s="69"/>
      <c r="V26" s="70">
        <v>0.5381944444444444</v>
      </c>
      <c r="W26" s="105" t="s">
        <v>9</v>
      </c>
      <c r="X26" s="72"/>
      <c r="Y26" s="72"/>
      <c r="Z26" s="73"/>
      <c r="AA26" s="73"/>
      <c r="AB26" s="74"/>
      <c r="AC26" s="75" t="e">
        <f>TEXT((V27-V26+0.00000000000001),"[hh].mm.ss")</f>
        <v>#VALUE!</v>
      </c>
    </row>
    <row r="27" spans="1:29" ht="15" customHeight="1" thickBot="1">
      <c r="A27" s="192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02"/>
      <c r="T27" s="95">
        <f t="shared" si="0"/>
        <v>0</v>
      </c>
      <c r="U27" s="103"/>
      <c r="V27" s="140"/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0,60</v>
      </c>
    </row>
    <row r="28" spans="1:29" ht="13.5">
      <c r="A28" s="45"/>
      <c r="B28" s="155" t="s">
        <v>26</v>
      </c>
      <c r="C28" s="156"/>
      <c r="D28" s="46" t="s">
        <v>15</v>
      </c>
      <c r="E28" s="110">
        <v>1</v>
      </c>
      <c r="F28" s="94">
        <v>0</v>
      </c>
      <c r="G28" s="94">
        <v>3</v>
      </c>
      <c r="H28" s="94">
        <v>1</v>
      </c>
      <c r="I28" s="94">
        <v>1</v>
      </c>
      <c r="J28" s="94">
        <v>0</v>
      </c>
      <c r="K28" s="94">
        <v>3</v>
      </c>
      <c r="L28" s="94">
        <v>1</v>
      </c>
      <c r="M28" s="94">
        <v>0</v>
      </c>
      <c r="N28" s="94">
        <v>0</v>
      </c>
      <c r="O28" s="94"/>
      <c r="P28" s="94"/>
      <c r="Q28" s="94"/>
      <c r="R28" s="94"/>
      <c r="S28" s="94"/>
      <c r="T28" s="123">
        <f t="shared" si="0"/>
        <v>10</v>
      </c>
      <c r="U28" s="96"/>
      <c r="V28" s="101">
        <f>T28+T29+T30</f>
        <v>20</v>
      </c>
      <c r="W28" s="52">
        <f>COUNTIF($E28:$S28,0)+COUNTIF($E29:$S29,0)+COUNTIF($E30:$S30,0)+COUNTIF($E31:$S31,0)</f>
        <v>19</v>
      </c>
      <c r="X28" s="52">
        <f>COUNTIF($E28:$S28,1)+COUNTIF($E29:$S29,1)+COUNTIF($E30:$S30,1)+COUNTIF($E31:$S31,1)</f>
        <v>7</v>
      </c>
      <c r="Y28" s="52">
        <f>COUNTIF($E28:$S28,2)+COUNTIF($E29:$S29,2)+COUNTIF($E30:$S30,2)+COUNTIF($E31:$S31,2)</f>
        <v>1</v>
      </c>
      <c r="Z28" s="52">
        <f>COUNTIF($E28:$S28,3)+COUNTIF($E29:$S29,3)+COUNTIF($E30:$S30,3)+COUNTIF($E31:$S31,3)</f>
        <v>2</v>
      </c>
      <c r="AA28" s="52">
        <f>COUNTIF($E28:$S28,5)+COUNTIF($E29:$S29,5)+COUNTIF($E30:$S30,5)+COUNTIF($E31:$S31,5)</f>
        <v>1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191" t="s">
        <v>126</v>
      </c>
      <c r="B29" s="88">
        <v>209</v>
      </c>
      <c r="C29" s="56"/>
      <c r="D29" s="57"/>
      <c r="E29" s="58">
        <v>1</v>
      </c>
      <c r="F29" s="59">
        <v>0</v>
      </c>
      <c r="G29" s="59">
        <v>5</v>
      </c>
      <c r="H29" s="59">
        <v>0</v>
      </c>
      <c r="I29" s="59">
        <v>0</v>
      </c>
      <c r="J29" s="59">
        <v>1</v>
      </c>
      <c r="K29" s="59">
        <v>1</v>
      </c>
      <c r="L29" s="59">
        <v>0</v>
      </c>
      <c r="M29" s="59">
        <v>0</v>
      </c>
      <c r="N29" s="59">
        <v>0</v>
      </c>
      <c r="O29" s="59"/>
      <c r="P29" s="59"/>
      <c r="Q29" s="59"/>
      <c r="R29" s="59"/>
      <c r="S29" s="59"/>
      <c r="T29" s="106">
        <f t="shared" si="0"/>
        <v>8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4.25" thickBot="1">
      <c r="A30" s="191"/>
      <c r="B30" s="160" t="s">
        <v>54</v>
      </c>
      <c r="C30" s="161"/>
      <c r="D30" s="162"/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2</v>
      </c>
      <c r="L30" s="67">
        <v>0</v>
      </c>
      <c r="M30" s="67">
        <v>0</v>
      </c>
      <c r="N30" s="67">
        <v>0</v>
      </c>
      <c r="O30" s="67"/>
      <c r="P30" s="67"/>
      <c r="Q30" s="67"/>
      <c r="R30" s="67"/>
      <c r="S30" s="67"/>
      <c r="T30" s="106">
        <f t="shared" si="0"/>
        <v>2</v>
      </c>
      <c r="U30" s="69"/>
      <c r="V30" s="70">
        <v>0.5375</v>
      </c>
      <c r="W30" s="105" t="s">
        <v>9</v>
      </c>
      <c r="X30" s="72"/>
      <c r="Y30" s="72"/>
      <c r="Z30" s="73"/>
      <c r="AA30" s="73"/>
      <c r="AB30" s="74"/>
      <c r="AC30" s="75" t="str">
        <f>TEXT((V31-V30+0.00000000000001),"[hh].mm.ss")</f>
        <v>03.47.00</v>
      </c>
    </row>
    <row r="31" spans="1:29" ht="14.25" thickBot="1">
      <c r="A31" s="192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02"/>
      <c r="T31" s="95">
        <f t="shared" si="0"/>
        <v>0</v>
      </c>
      <c r="U31" s="103"/>
      <c r="V31" s="140">
        <v>0.6951388888888889</v>
      </c>
      <c r="W31" s="82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0,50</v>
      </c>
    </row>
    <row r="32" spans="1:29" ht="13.5">
      <c r="A32" s="45"/>
      <c r="B32" s="155" t="s">
        <v>103</v>
      </c>
      <c r="C32" s="156"/>
      <c r="D32" s="46" t="s">
        <v>34</v>
      </c>
      <c r="E32" s="110">
        <v>1</v>
      </c>
      <c r="F32" s="94">
        <v>5</v>
      </c>
      <c r="G32" s="94">
        <v>1</v>
      </c>
      <c r="H32" s="94">
        <v>2</v>
      </c>
      <c r="I32" s="94">
        <v>1</v>
      </c>
      <c r="J32" s="94">
        <v>2</v>
      </c>
      <c r="K32" s="94">
        <v>1</v>
      </c>
      <c r="L32" s="94">
        <v>0</v>
      </c>
      <c r="M32" s="94">
        <v>0</v>
      </c>
      <c r="N32" s="94">
        <v>0</v>
      </c>
      <c r="O32" s="94"/>
      <c r="P32" s="94"/>
      <c r="Q32" s="94"/>
      <c r="R32" s="94"/>
      <c r="S32" s="94"/>
      <c r="T32" s="123">
        <f t="shared" si="0"/>
        <v>13</v>
      </c>
      <c r="U32" s="96"/>
      <c r="V32" s="101">
        <f>T32+T33+T34</f>
        <v>35</v>
      </c>
      <c r="W32" s="52">
        <f>COUNTIF($E32:$S32,0)+COUNTIF($E33:$S33,0)+COUNTIF($E34:$S34,0)+COUNTIF($E35:$S35,0)</f>
        <v>13</v>
      </c>
      <c r="X32" s="52">
        <f>COUNTIF($E32:$S32,1)+COUNTIF($E33:$S33,1)+COUNTIF($E34:$S34,1)+COUNTIF($E35:$S35,1)</f>
        <v>7</v>
      </c>
      <c r="Y32" s="52">
        <f>COUNTIF($E32:$S32,2)+COUNTIF($E33:$S33,2)+COUNTIF($E34:$S34,2)+COUNTIF($E35:$S35,2)</f>
        <v>4</v>
      </c>
      <c r="Z32" s="52">
        <f>COUNTIF($E32:$S32,3)+COUNTIF($E33:$S33,3)+COUNTIF($E34:$S34,3)+COUNTIF($E35:$S35,3)</f>
        <v>5</v>
      </c>
      <c r="AA32" s="52">
        <f>COUNTIF($E32:$S32,5)+COUNTIF($E33:$S33,5)+COUNTIF($E34:$S34,5)+COUNTIF($E35:$S35,5)</f>
        <v>1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5.75" customHeight="1" thickBot="1">
      <c r="A33" s="191" t="s">
        <v>128</v>
      </c>
      <c r="B33" s="88">
        <v>200</v>
      </c>
      <c r="C33" s="56"/>
      <c r="D33" s="57"/>
      <c r="E33" s="58">
        <v>2</v>
      </c>
      <c r="F33" s="59">
        <v>0</v>
      </c>
      <c r="G33" s="59">
        <v>0</v>
      </c>
      <c r="H33" s="59">
        <v>1</v>
      </c>
      <c r="I33" s="59">
        <v>3</v>
      </c>
      <c r="J33" s="59">
        <v>3</v>
      </c>
      <c r="K33" s="59">
        <v>0</v>
      </c>
      <c r="L33" s="59">
        <v>0</v>
      </c>
      <c r="M33" s="59">
        <v>0</v>
      </c>
      <c r="N33" s="59">
        <v>0</v>
      </c>
      <c r="O33" s="59"/>
      <c r="P33" s="59"/>
      <c r="Q33" s="59"/>
      <c r="R33" s="59"/>
      <c r="S33" s="59"/>
      <c r="T33" s="106">
        <f t="shared" si="0"/>
        <v>9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5.75" customHeight="1" thickBot="1">
      <c r="A34" s="191"/>
      <c r="B34" s="160" t="s">
        <v>38</v>
      </c>
      <c r="C34" s="161"/>
      <c r="D34" s="162"/>
      <c r="E34" s="66">
        <v>1</v>
      </c>
      <c r="F34" s="67">
        <v>0</v>
      </c>
      <c r="G34" s="67">
        <v>3</v>
      </c>
      <c r="H34" s="67">
        <v>2</v>
      </c>
      <c r="I34" s="67">
        <v>3</v>
      </c>
      <c r="J34" s="67">
        <v>1</v>
      </c>
      <c r="K34" s="67">
        <v>3</v>
      </c>
      <c r="L34" s="67">
        <v>0</v>
      </c>
      <c r="M34" s="67">
        <v>0</v>
      </c>
      <c r="N34" s="67">
        <v>0</v>
      </c>
      <c r="O34" s="67"/>
      <c r="P34" s="67"/>
      <c r="Q34" s="67"/>
      <c r="R34" s="67"/>
      <c r="S34" s="67"/>
      <c r="T34" s="106">
        <f t="shared" si="0"/>
        <v>13</v>
      </c>
      <c r="U34" s="69"/>
      <c r="V34" s="70">
        <v>0.5347222222222222</v>
      </c>
      <c r="W34" s="105" t="s">
        <v>9</v>
      </c>
      <c r="X34" s="72"/>
      <c r="Y34" s="72"/>
      <c r="Z34" s="73"/>
      <c r="AA34" s="73"/>
      <c r="AB34" s="74"/>
      <c r="AC34" s="75" t="str">
        <f>TEXT((V35-V34+0.00000000000001),"[hh].mm.ss")</f>
        <v>04.19.00</v>
      </c>
    </row>
    <row r="35" spans="1:29" ht="15.75" customHeight="1" thickBot="1">
      <c r="A35" s="192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02"/>
      <c r="T35" s="95">
        <f t="shared" si="0"/>
        <v>0</v>
      </c>
      <c r="U35" s="103"/>
      <c r="V35" s="140">
        <v>0.7145833333333332</v>
      </c>
      <c r="W35" s="82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1,10</v>
      </c>
    </row>
    <row r="36" spans="1:29" ht="13.5">
      <c r="A36" s="45"/>
      <c r="B36" s="155" t="s">
        <v>33</v>
      </c>
      <c r="C36" s="156"/>
      <c r="D36" s="46" t="s">
        <v>34</v>
      </c>
      <c r="E36" s="110">
        <v>1</v>
      </c>
      <c r="F36" s="94">
        <v>1</v>
      </c>
      <c r="G36" s="94">
        <v>1</v>
      </c>
      <c r="H36" s="94">
        <v>0</v>
      </c>
      <c r="I36" s="94">
        <v>2</v>
      </c>
      <c r="J36" s="94">
        <v>2</v>
      </c>
      <c r="K36" s="94">
        <v>0</v>
      </c>
      <c r="L36" s="94">
        <v>3</v>
      </c>
      <c r="M36" s="94">
        <v>0</v>
      </c>
      <c r="N36" s="94">
        <v>0</v>
      </c>
      <c r="O36" s="94"/>
      <c r="P36" s="94"/>
      <c r="Q36" s="94"/>
      <c r="R36" s="94"/>
      <c r="S36" s="94"/>
      <c r="T36" s="123">
        <f t="shared" si="0"/>
        <v>10</v>
      </c>
      <c r="U36" s="96"/>
      <c r="V36" s="101">
        <f>T36+T37+T38</f>
        <v>14</v>
      </c>
      <c r="W36" s="52">
        <f>COUNTIF($E36:$S36,0)+COUNTIF($E37:$S37,0)+COUNTIF($E38:$S38,0)+COUNTIF($E39:$S39,0)</f>
        <v>21</v>
      </c>
      <c r="X36" s="52">
        <f>COUNTIF($E36:$S36,1)+COUNTIF($E37:$S37,1)+COUNTIF($E38:$S38,1)+COUNTIF($E39:$S39,1)</f>
        <v>5</v>
      </c>
      <c r="Y36" s="52">
        <f>COUNTIF($E36:$S36,2)+COUNTIF($E37:$S37,2)+COUNTIF($E38:$S38,2)+COUNTIF($E39:$S39,2)</f>
        <v>3</v>
      </c>
      <c r="Z36" s="52">
        <f>COUNTIF($E36:$S36,3)+COUNTIF($E37:$S37,3)+COUNTIF($E38:$S38,3)+COUNTIF($E39:$S39,3)</f>
        <v>1</v>
      </c>
      <c r="AA36" s="52">
        <f>COUNTIF($E36:$S36,5)+COUNTIF($E37:$S37,5)+COUNTIF($E38:$S38,5)+COUNTIF($E39:$S39,5)</f>
        <v>0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4.25" thickBot="1">
      <c r="A37" s="191" t="s">
        <v>124</v>
      </c>
      <c r="B37" s="88">
        <v>206</v>
      </c>
      <c r="C37" s="56"/>
      <c r="D37" s="57"/>
      <c r="E37" s="58">
        <v>0</v>
      </c>
      <c r="F37" s="59">
        <v>0</v>
      </c>
      <c r="G37" s="59">
        <v>0</v>
      </c>
      <c r="H37" s="59">
        <v>0</v>
      </c>
      <c r="I37" s="59">
        <v>1</v>
      </c>
      <c r="J37" s="59">
        <v>2</v>
      </c>
      <c r="K37" s="59">
        <v>0</v>
      </c>
      <c r="L37" s="59">
        <v>0</v>
      </c>
      <c r="M37" s="59">
        <v>0</v>
      </c>
      <c r="N37" s="59">
        <v>0</v>
      </c>
      <c r="O37" s="59"/>
      <c r="P37" s="59"/>
      <c r="Q37" s="59"/>
      <c r="R37" s="59"/>
      <c r="S37" s="59"/>
      <c r="T37" s="111">
        <f t="shared" si="0"/>
        <v>3</v>
      </c>
      <c r="U37" s="61"/>
      <c r="V37" s="62">
        <f>SUM(V36)</f>
        <v>14</v>
      </c>
      <c r="W37" s="63"/>
      <c r="X37" s="63"/>
      <c r="Y37" s="63"/>
      <c r="Z37" s="63"/>
      <c r="AA37" s="63"/>
      <c r="AB37" s="64"/>
      <c r="AC37" s="65"/>
    </row>
    <row r="38" spans="1:29" ht="14.25" thickBot="1">
      <c r="A38" s="191"/>
      <c r="B38" s="160" t="s">
        <v>135</v>
      </c>
      <c r="C38" s="161"/>
      <c r="D38" s="162"/>
      <c r="E38" s="66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/>
      <c r="P38" s="67"/>
      <c r="Q38" s="67"/>
      <c r="R38" s="67"/>
      <c r="S38" s="67"/>
      <c r="T38" s="106">
        <f t="shared" si="0"/>
        <v>1</v>
      </c>
      <c r="U38" s="69"/>
      <c r="V38" s="70">
        <v>0.5368055555555555</v>
      </c>
      <c r="W38" s="105" t="s">
        <v>9</v>
      </c>
      <c r="X38" s="72"/>
      <c r="Y38" s="72"/>
      <c r="Z38" s="73"/>
      <c r="AA38" s="73"/>
      <c r="AB38" s="74"/>
      <c r="AC38" s="75" t="str">
        <f>TEXT((V39-V38+0.00000000000001),"[hh].mm.ss")</f>
        <v>04.07.00</v>
      </c>
    </row>
    <row r="39" spans="1:29" ht="14.25" thickBot="1">
      <c r="A39" s="192"/>
      <c r="B39" s="76"/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02"/>
      <c r="T39" s="148">
        <f t="shared" si="0"/>
        <v>0</v>
      </c>
      <c r="U39" s="103"/>
      <c r="V39" s="140">
        <v>0.7083333333333334</v>
      </c>
      <c r="W39" s="82" t="s">
        <v>10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0,20</v>
      </c>
    </row>
  </sheetData>
  <sheetProtection/>
  <mergeCells count="33">
    <mergeCell ref="B24:C24"/>
    <mergeCell ref="A1:C2"/>
    <mergeCell ref="A25:A27"/>
    <mergeCell ref="D1:V1"/>
    <mergeCell ref="W1:AC1"/>
    <mergeCell ref="D2:V2"/>
    <mergeCell ref="E4:N5"/>
    <mergeCell ref="B8:C8"/>
    <mergeCell ref="B10:D10"/>
    <mergeCell ref="A9:A11"/>
    <mergeCell ref="W6:AB6"/>
    <mergeCell ref="B20:C20"/>
    <mergeCell ref="AC2:AC5"/>
    <mergeCell ref="B12:C12"/>
    <mergeCell ref="B16:C16"/>
    <mergeCell ref="A13:A14"/>
    <mergeCell ref="A3:V3"/>
    <mergeCell ref="B28:C28"/>
    <mergeCell ref="A29:A31"/>
    <mergeCell ref="B30:D30"/>
    <mergeCell ref="A17:A19"/>
    <mergeCell ref="B18:D18"/>
    <mergeCell ref="A21:A23"/>
    <mergeCell ref="B22:D22"/>
    <mergeCell ref="B26:D26"/>
    <mergeCell ref="B32:C32"/>
    <mergeCell ref="A33:A35"/>
    <mergeCell ref="B34:D34"/>
    <mergeCell ref="B36:C36"/>
    <mergeCell ref="A37:A39"/>
    <mergeCell ref="B38:D38"/>
  </mergeCells>
  <printOptions/>
  <pageMargins left="0.27" right="0.49" top="0.41" bottom="0.32" header="0.36" footer="0.16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55"/>
  <sheetViews>
    <sheetView zoomScale="80" zoomScaleNormal="80" zoomScalePageLayoutView="0" workbookViewId="0" topLeftCell="A12">
      <selection activeCell="X55" sqref="A1:X55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4" width="3.375" style="3" customWidth="1"/>
    <col min="15" max="15" width="6.375" style="3" customWidth="1"/>
    <col min="16" max="16" width="5.375" style="3" customWidth="1"/>
    <col min="17" max="17" width="9.375" style="3" customWidth="1"/>
    <col min="18" max="23" width="3.375" style="3" customWidth="1"/>
    <col min="24" max="24" width="9.375" style="3" customWidth="1"/>
    <col min="25" max="16384" width="10.375" style="3" customWidth="1"/>
  </cols>
  <sheetData>
    <row r="1" spans="1:24" ht="24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71" t="s">
        <v>60</v>
      </c>
      <c r="S1" s="172"/>
      <c r="T1" s="172"/>
      <c r="U1" s="172"/>
      <c r="V1" s="172"/>
      <c r="W1" s="172"/>
      <c r="X1" s="173"/>
    </row>
    <row r="2" spans="1:24" ht="39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  <c r="R2" s="4"/>
      <c r="S2" s="4"/>
      <c r="T2" s="4"/>
      <c r="U2" s="4"/>
      <c r="V2" s="4"/>
      <c r="W2" s="5"/>
      <c r="X2" s="201" t="s">
        <v>80</v>
      </c>
    </row>
    <row r="3" spans="1:24" ht="22.5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6"/>
      <c r="S3" s="6"/>
      <c r="T3" s="6"/>
      <c r="U3" s="6"/>
      <c r="V3" s="6"/>
      <c r="W3" s="6"/>
      <c r="X3" s="202"/>
    </row>
    <row r="4" spans="1:24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1"/>
      <c r="R4" s="10"/>
      <c r="S4" s="10"/>
      <c r="T4" s="10"/>
      <c r="U4" s="10"/>
      <c r="V4" s="12"/>
      <c r="W4" s="13"/>
      <c r="X4" s="202"/>
    </row>
    <row r="5" spans="1:24" ht="8.2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0"/>
      <c r="P5" s="20"/>
      <c r="Q5" s="21"/>
      <c r="R5" s="22"/>
      <c r="S5" s="22"/>
      <c r="T5" s="22"/>
      <c r="U5" s="20"/>
      <c r="V5" s="23"/>
      <c r="W5" s="24"/>
      <c r="X5" s="203"/>
    </row>
    <row r="6" spans="1:24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93" t="s">
        <v>30</v>
      </c>
      <c r="C8" s="56"/>
      <c r="D8" s="57" t="s">
        <v>15</v>
      </c>
      <c r="E8" s="47">
        <v>3</v>
      </c>
      <c r="F8" s="48">
        <v>5</v>
      </c>
      <c r="G8" s="48">
        <v>2</v>
      </c>
      <c r="H8" s="48">
        <v>3</v>
      </c>
      <c r="I8" s="48">
        <v>5</v>
      </c>
      <c r="J8" s="48">
        <v>3</v>
      </c>
      <c r="K8" s="48">
        <v>2</v>
      </c>
      <c r="L8" s="48">
        <v>5</v>
      </c>
      <c r="M8" s="48">
        <v>0</v>
      </c>
      <c r="N8" s="48">
        <v>3</v>
      </c>
      <c r="O8" s="49">
        <f>IF(E8="","",SUM(E8:N8)+(COUNTIF(E8:N8,"5*")*5))</f>
        <v>31</v>
      </c>
      <c r="P8" s="50"/>
      <c r="Q8" s="51">
        <f>SUM(O8:O11)+IF(ISNUMBER(P8),P8,0)+IF(ISNUMBER(P10),P10,0)+IF(ISNUMBER(P11),P11,0)</f>
        <v>88</v>
      </c>
      <c r="R8" s="52">
        <f>COUNTIF($E8:$N8,0)+COUNTIF($E9:$N9,0)+COUNTIF($E10:$N10,0)+COUNTIF($E11:$N11,0)</f>
        <v>3</v>
      </c>
      <c r="S8" s="52">
        <f>COUNTIF($E8:$N8,1)+COUNTIF($E9:$N9,1)+COUNTIF($E10:$N10,1)+COUNTIF($E11:$N11,1)</f>
        <v>1</v>
      </c>
      <c r="T8" s="52">
        <f>COUNTIF($E8:$N8,2)+COUNTIF($E9:$N9,2)+COUNTIF($E10:$N10,2)+COUNTIF($E11:$N11,2)</f>
        <v>5</v>
      </c>
      <c r="U8" s="52">
        <f>COUNTIF($E8:$N8,3)+COUNTIF($E9:$N9,3)+COUNTIF($E10:$N10,3)+COUNTIF($E11:$N11,3)</f>
        <v>14</v>
      </c>
      <c r="V8" s="52">
        <f>COUNTIF($E8:$N8,5)+COUNTIF($E9:$N9,5)+COUNTIF($E10:$N10,5)+COUNTIF($E11:$N11,5)</f>
        <v>7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98" t="s">
        <v>137</v>
      </c>
      <c r="B9" s="145">
        <v>317</v>
      </c>
      <c r="C9" s="56"/>
      <c r="D9" s="57"/>
      <c r="E9" s="97">
        <v>3</v>
      </c>
      <c r="F9" s="59">
        <v>3</v>
      </c>
      <c r="G9" s="59">
        <v>1</v>
      </c>
      <c r="H9" s="59">
        <v>3</v>
      </c>
      <c r="I9" s="59">
        <v>5</v>
      </c>
      <c r="J9" s="59">
        <v>3</v>
      </c>
      <c r="K9" s="59">
        <v>2</v>
      </c>
      <c r="L9" s="59">
        <v>5</v>
      </c>
      <c r="M9" s="59">
        <v>0</v>
      </c>
      <c r="N9" s="59">
        <v>3</v>
      </c>
      <c r="O9" s="60">
        <f>IF(E9="","",SUM(E9:N9)+(COUNTIF(E9:N9,"5*")*5))</f>
        <v>28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99"/>
      <c r="B10" s="160" t="s">
        <v>17</v>
      </c>
      <c r="C10" s="161"/>
      <c r="D10" s="162"/>
      <c r="E10" s="66">
        <v>5</v>
      </c>
      <c r="F10" s="67">
        <v>3</v>
      </c>
      <c r="G10" s="67">
        <v>2</v>
      </c>
      <c r="H10" s="67">
        <v>3</v>
      </c>
      <c r="I10" s="67">
        <v>3</v>
      </c>
      <c r="J10" s="67">
        <v>3</v>
      </c>
      <c r="K10" s="67">
        <v>2</v>
      </c>
      <c r="L10" s="67">
        <v>3</v>
      </c>
      <c r="M10" s="67">
        <v>0</v>
      </c>
      <c r="N10" s="67">
        <v>5</v>
      </c>
      <c r="O10" s="106">
        <f>IF(E10="","",SUM(E10:N10)+(COUNTIF(E10:N10,"5*")*5))</f>
        <v>29</v>
      </c>
      <c r="P10" s="107"/>
      <c r="Q10" s="70">
        <v>0.5270833333333333</v>
      </c>
      <c r="R10" s="105" t="s">
        <v>9</v>
      </c>
      <c r="S10" s="72"/>
      <c r="T10" s="72"/>
      <c r="U10" s="73"/>
      <c r="V10" s="73"/>
      <c r="W10" s="74"/>
      <c r="X10" s="75" t="str">
        <f>TEXT((Q11-Q10+0.00000000000001),"[hh].mm.ss")</f>
        <v>03.38.00</v>
      </c>
    </row>
    <row r="11" spans="1:24" ht="15" customHeight="1" thickBot="1">
      <c r="A11" s="200"/>
      <c r="B11" s="76" t="s">
        <v>86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3"/>
      <c r="P11" s="103"/>
      <c r="Q11" s="81">
        <v>0.6784722222222223</v>
      </c>
      <c r="R11" s="100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1,90</v>
      </c>
    </row>
    <row r="12" spans="1:24" ht="15" customHeight="1">
      <c r="A12" s="45"/>
      <c r="B12" s="155" t="s">
        <v>61</v>
      </c>
      <c r="C12" s="156"/>
      <c r="D12" s="46" t="s">
        <v>34</v>
      </c>
      <c r="E12" s="47">
        <v>3</v>
      </c>
      <c r="F12" s="48">
        <v>0</v>
      </c>
      <c r="G12" s="48">
        <v>0</v>
      </c>
      <c r="H12" s="48">
        <v>0</v>
      </c>
      <c r="I12" s="48">
        <v>5</v>
      </c>
      <c r="J12" s="48">
        <v>0</v>
      </c>
      <c r="K12" s="48">
        <v>1</v>
      </c>
      <c r="L12" s="48">
        <v>1</v>
      </c>
      <c r="M12" s="48">
        <v>0</v>
      </c>
      <c r="N12" s="48">
        <v>1</v>
      </c>
      <c r="O12" s="95">
        <f>IF(E12="","",SUM(E12:N12)+(COUNTIF(E12:N12,"5*")*5))</f>
        <v>11</v>
      </c>
      <c r="P12" s="96"/>
      <c r="Q12" s="101">
        <f>SUM(O12:O15)+IF(ISNUMBER(P12),P12,0)+IF(ISNUMBER(P14),P14,0)+IF(ISNUMBER(P15),P15,0)</f>
        <v>50</v>
      </c>
      <c r="R12" s="52">
        <f>COUNTIF($E12:$N12,0)+COUNTIF($E13:$N13,0)+COUNTIF($E14:$N14,0)+COUNTIF($E15:$N15,0)</f>
        <v>10</v>
      </c>
      <c r="S12" s="52">
        <f>COUNTIF($E12:$N12,1)+COUNTIF($E13:$N13,1)+COUNTIF($E14:$N14,1)+COUNTIF($E15:$N15,1)</f>
        <v>9</v>
      </c>
      <c r="T12" s="52">
        <f>COUNTIF($E12:$N12,2)+COUNTIF($E13:$N13,2)+COUNTIF($E14:$N14,2)+COUNTIF($E15:$N15,2)</f>
        <v>2</v>
      </c>
      <c r="U12" s="52">
        <f>COUNTIF($E12:$N12,3)+COUNTIF($E13:$N13,3)+COUNTIF($E14:$N14,3)+COUNTIF($E15:$N15,3)</f>
        <v>4</v>
      </c>
      <c r="V12" s="52">
        <f>COUNTIF($E12:$N12,5)+COUNTIF($E13:$N13,5)+COUNTIF($E14:$N14,5)+COUNTIF($E15:$N15,5)</f>
        <v>5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98" t="s">
        <v>138</v>
      </c>
      <c r="B13" s="145">
        <v>329</v>
      </c>
      <c r="C13" s="56"/>
      <c r="D13" s="57"/>
      <c r="E13" s="58">
        <v>3</v>
      </c>
      <c r="F13" s="59">
        <v>1</v>
      </c>
      <c r="G13" s="59">
        <v>5</v>
      </c>
      <c r="H13" s="59">
        <v>2</v>
      </c>
      <c r="I13" s="59">
        <v>3</v>
      </c>
      <c r="J13" s="59">
        <v>3</v>
      </c>
      <c r="K13" s="59">
        <v>0</v>
      </c>
      <c r="L13" s="59">
        <v>0</v>
      </c>
      <c r="M13" s="59">
        <v>1</v>
      </c>
      <c r="N13" s="59">
        <v>2</v>
      </c>
      <c r="O13" s="60">
        <f>IF(E13="","",SUM(E13:N13)+(COUNTIF(E13:N13,"5*")*5))</f>
        <v>20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99"/>
      <c r="B14" s="160" t="s">
        <v>108</v>
      </c>
      <c r="C14" s="161"/>
      <c r="D14" s="162"/>
      <c r="E14" s="66">
        <v>1</v>
      </c>
      <c r="F14" s="67">
        <v>1</v>
      </c>
      <c r="G14" s="67">
        <v>5</v>
      </c>
      <c r="H14" s="67">
        <v>1</v>
      </c>
      <c r="I14" s="67">
        <v>5</v>
      </c>
      <c r="J14" s="67">
        <v>0</v>
      </c>
      <c r="K14" s="67">
        <v>1</v>
      </c>
      <c r="L14" s="67">
        <v>0</v>
      </c>
      <c r="M14" s="67">
        <v>0</v>
      </c>
      <c r="N14" s="67">
        <v>5</v>
      </c>
      <c r="O14" s="106">
        <f>IF(E14="","",SUM(E14:N14)+(COUNTIF(E14:N14,"5*")*5))</f>
        <v>19</v>
      </c>
      <c r="P14" s="107"/>
      <c r="Q14" s="70">
        <v>0.5243055555555556</v>
      </c>
      <c r="R14" s="105" t="s">
        <v>9</v>
      </c>
      <c r="S14" s="72"/>
      <c r="T14" s="72"/>
      <c r="U14" s="73"/>
      <c r="V14" s="73"/>
      <c r="W14" s="74"/>
      <c r="X14" s="75" t="str">
        <f>TEXT((Q15-Q14+0.00000000000001),"[hh].mm.ss")</f>
        <v>04.39.00</v>
      </c>
    </row>
    <row r="15" spans="1:24" ht="15" customHeight="1" thickBot="1">
      <c r="A15" s="200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3"/>
      <c r="Q15" s="81">
        <v>0.7180555555555556</v>
      </c>
      <c r="R15" s="100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1,30</v>
      </c>
    </row>
    <row r="16" spans="1:24" ht="15" customHeight="1">
      <c r="A16" s="45"/>
      <c r="B16" s="155" t="s">
        <v>85</v>
      </c>
      <c r="C16" s="156"/>
      <c r="D16" s="92" t="s">
        <v>15</v>
      </c>
      <c r="E16" s="47">
        <v>3</v>
      </c>
      <c r="F16" s="48">
        <v>0</v>
      </c>
      <c r="G16" s="48">
        <v>1</v>
      </c>
      <c r="H16" s="48">
        <v>3</v>
      </c>
      <c r="I16" s="48">
        <v>3</v>
      </c>
      <c r="J16" s="48">
        <v>3</v>
      </c>
      <c r="K16" s="48">
        <v>0</v>
      </c>
      <c r="L16" s="48">
        <v>0</v>
      </c>
      <c r="M16" s="48">
        <v>0</v>
      </c>
      <c r="N16" s="48">
        <v>0</v>
      </c>
      <c r="O16" s="95">
        <f>IF(E16="","",SUM(E16:N16)+(COUNTIF(E16:N16,"5*")*5))</f>
        <v>13</v>
      </c>
      <c r="P16" s="96"/>
      <c r="Q16" s="101">
        <f>SUM(O16:O19)+IF(ISNUMBER(P16),P16,0)+IF(ISNUMBER(P18),P18,0)+IF(ISNUMBER(P19),P19,0)</f>
        <v>38</v>
      </c>
      <c r="R16" s="52">
        <f>COUNTIF($E16:$N16,0)+COUNTIF($E17:$N17,0)+COUNTIF($E18:$N18,0)+COUNTIF($E19:$N19,0)</f>
        <v>14</v>
      </c>
      <c r="S16" s="52">
        <f>COUNTIF($E16:$N16,1)+COUNTIF($E17:$N17,1)+COUNTIF($E18:$N18,1)+COUNTIF($E19:$N19,1)</f>
        <v>6</v>
      </c>
      <c r="T16" s="52">
        <f>COUNTIF($E16:$N16,2)+COUNTIF($E17:$N17,2)+COUNTIF($E18:$N18,2)+COUNTIF($E19:$N19,2)</f>
        <v>0</v>
      </c>
      <c r="U16" s="52">
        <f>COUNTIF($E16:$N16,3)+COUNTIF($E17:$N17,3)+COUNTIF($E18:$N18,3)+COUNTIF($E19:$N19,3)</f>
        <v>9</v>
      </c>
      <c r="V16" s="52">
        <f>COUNTIF($E16:$N16,5)+COUNTIF($E17:$N17,5)+COUNTIF($E18:$N18,5)+COUNTIF($E19:$N19,5)</f>
        <v>1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98" t="s">
        <v>128</v>
      </c>
      <c r="B17" s="145">
        <v>332</v>
      </c>
      <c r="C17" s="56"/>
      <c r="D17" s="57"/>
      <c r="E17" s="58">
        <v>0</v>
      </c>
      <c r="F17" s="59">
        <v>1</v>
      </c>
      <c r="G17" s="59">
        <v>1</v>
      </c>
      <c r="H17" s="59">
        <v>1</v>
      </c>
      <c r="I17" s="59">
        <v>3</v>
      </c>
      <c r="J17" s="59">
        <v>0</v>
      </c>
      <c r="K17" s="59">
        <v>0</v>
      </c>
      <c r="L17" s="59">
        <v>3</v>
      </c>
      <c r="M17" s="59">
        <v>0</v>
      </c>
      <c r="N17" s="59">
        <v>1</v>
      </c>
      <c r="O17" s="60">
        <f>IF(E17="","",SUM(E17:N17)+(COUNTIF(E17:N17,"5*")*5))</f>
        <v>10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99"/>
      <c r="B18" s="160" t="s">
        <v>66</v>
      </c>
      <c r="C18" s="161"/>
      <c r="D18" s="162"/>
      <c r="E18" s="66">
        <v>3</v>
      </c>
      <c r="F18" s="67">
        <v>1</v>
      </c>
      <c r="G18" s="67">
        <v>0</v>
      </c>
      <c r="H18" s="67">
        <v>0</v>
      </c>
      <c r="I18" s="67">
        <v>5</v>
      </c>
      <c r="J18" s="67">
        <v>0</v>
      </c>
      <c r="K18" s="67">
        <v>3</v>
      </c>
      <c r="L18" s="67">
        <v>3</v>
      </c>
      <c r="M18" s="67">
        <v>0</v>
      </c>
      <c r="N18" s="67">
        <v>0</v>
      </c>
      <c r="O18" s="68">
        <f>IF(E18="","",SUM(E18:N18)+(COUNTIF(E18:N18,"5*")*5))</f>
        <v>15</v>
      </c>
      <c r="P18" s="69"/>
      <c r="Q18" s="70">
        <v>0.5236111111111111</v>
      </c>
      <c r="R18" s="105" t="s">
        <v>9</v>
      </c>
      <c r="S18" s="72"/>
      <c r="T18" s="72"/>
      <c r="U18" s="73"/>
      <c r="V18" s="73"/>
      <c r="W18" s="74"/>
      <c r="X18" s="75" t="str">
        <f>TEXT((Q19-Q18+0.00000000000001),"[hh].mm.ss")</f>
        <v>03.41.00</v>
      </c>
    </row>
    <row r="19" spans="1:24" ht="15" customHeight="1" thickBot="1">
      <c r="A19" s="200"/>
      <c r="B19" s="76" t="s">
        <v>86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3"/>
      <c r="Q19" s="81">
        <v>0.6770833333333334</v>
      </c>
      <c r="R19" s="100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0,83</v>
      </c>
    </row>
    <row r="20" spans="1:24" ht="15" customHeight="1">
      <c r="A20" s="45"/>
      <c r="B20" s="155" t="s">
        <v>105</v>
      </c>
      <c r="C20" s="156"/>
      <c r="D20" s="92" t="s">
        <v>15</v>
      </c>
      <c r="E20" s="47">
        <v>0</v>
      </c>
      <c r="F20" s="48">
        <v>3</v>
      </c>
      <c r="G20" s="48">
        <v>0</v>
      </c>
      <c r="H20" s="48">
        <v>1</v>
      </c>
      <c r="I20" s="48">
        <v>5</v>
      </c>
      <c r="J20" s="48">
        <v>0</v>
      </c>
      <c r="K20" s="48">
        <v>0</v>
      </c>
      <c r="L20" s="48">
        <v>1</v>
      </c>
      <c r="M20" s="48">
        <v>1</v>
      </c>
      <c r="N20" s="48">
        <v>3</v>
      </c>
      <c r="O20" s="95">
        <f>IF(E20="","",SUM(E20:N20)+(COUNTIF(E20:N20,"5*")*5))</f>
        <v>14</v>
      </c>
      <c r="P20" s="96"/>
      <c r="Q20" s="101">
        <f>SUM(O20:O23)+IF(ISNUMBER(P20),P20,0)+IF(ISNUMBER(P22),P22,0)+IF(ISNUMBER(P23),P23,0)</f>
        <v>23</v>
      </c>
      <c r="R20" s="52">
        <f>COUNTIF($E20:$N20,0)+COUNTIF($E21:$N21,0)+COUNTIF($E22:$N22,0)+COUNTIF($E23:$N23,0)</f>
        <v>20</v>
      </c>
      <c r="S20" s="52">
        <f>COUNTIF($E20:$N20,1)+COUNTIF($E21:$N21,1)+COUNTIF($E22:$N22,1)+COUNTIF($E23:$N23,1)</f>
        <v>5</v>
      </c>
      <c r="T20" s="52">
        <f>COUNTIF($E20:$N20,2)+COUNTIF($E21:$N21,2)+COUNTIF($E22:$N22,2)+COUNTIF($E23:$N23,2)</f>
        <v>1</v>
      </c>
      <c r="U20" s="52">
        <f>COUNTIF($E20:$N20,3)+COUNTIF($E21:$N21,3)+COUNTIF($E22:$N22,3)+COUNTIF($E23:$N23,3)</f>
        <v>2</v>
      </c>
      <c r="V20" s="52">
        <f>COUNTIF($E20:$N20,5)+COUNTIF($E21:$N21,5)+COUNTIF($E22:$N22,5)+COUNTIF($E23:$N23,5)</f>
        <v>2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" customHeight="1" thickBot="1">
      <c r="A21" s="198" t="s">
        <v>125</v>
      </c>
      <c r="B21" s="145">
        <v>326</v>
      </c>
      <c r="C21" s="56"/>
      <c r="D21" s="57"/>
      <c r="E21" s="58">
        <v>0</v>
      </c>
      <c r="F21" s="59">
        <v>0</v>
      </c>
      <c r="G21" s="59">
        <v>0</v>
      </c>
      <c r="H21" s="59">
        <v>2</v>
      </c>
      <c r="I21" s="59">
        <v>0</v>
      </c>
      <c r="J21" s="59">
        <v>0</v>
      </c>
      <c r="K21" s="59">
        <v>0</v>
      </c>
      <c r="L21" s="59">
        <v>1</v>
      </c>
      <c r="M21" s="59">
        <v>0</v>
      </c>
      <c r="N21" s="59">
        <v>0</v>
      </c>
      <c r="O21" s="60">
        <f>IF(E21="","",SUM(E21:N21)+(COUNTIF(E21:N21,"5*")*5))</f>
        <v>3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" customHeight="1" thickBot="1">
      <c r="A22" s="199"/>
      <c r="B22" s="160" t="s">
        <v>106</v>
      </c>
      <c r="C22" s="161"/>
      <c r="D22" s="162"/>
      <c r="E22" s="66">
        <v>5</v>
      </c>
      <c r="F22" s="67">
        <v>1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8">
        <f>IF(E22="","",SUM(E22:N22)+(COUNTIF(E22:N22,"5*")*5))</f>
        <v>6</v>
      </c>
      <c r="P22" s="69"/>
      <c r="Q22" s="70">
        <v>0.5291666666666667</v>
      </c>
      <c r="R22" s="100" t="s">
        <v>9</v>
      </c>
      <c r="S22" s="72"/>
      <c r="T22" s="72"/>
      <c r="U22" s="73"/>
      <c r="V22" s="73"/>
      <c r="W22" s="74"/>
      <c r="X22" s="75" t="str">
        <f>TEXT((Q23-Q22+0.00000000000001),"[hh].mm.ss")</f>
        <v>04.29.00</v>
      </c>
    </row>
    <row r="23" spans="1:24" ht="15" customHeight="1" thickBot="1">
      <c r="A23" s="200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3"/>
      <c r="P23" s="103"/>
      <c r="Q23" s="81">
        <v>0.7159722222222222</v>
      </c>
      <c r="R23" s="100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0,30</v>
      </c>
    </row>
    <row r="24" spans="1:24" ht="15" customHeight="1">
      <c r="A24" s="45"/>
      <c r="B24" s="155" t="s">
        <v>62</v>
      </c>
      <c r="C24" s="156"/>
      <c r="D24" s="46" t="s">
        <v>15</v>
      </c>
      <c r="E24" s="47">
        <v>5</v>
      </c>
      <c r="F24" s="48">
        <v>3</v>
      </c>
      <c r="G24" s="48">
        <v>2</v>
      </c>
      <c r="H24" s="48">
        <v>3</v>
      </c>
      <c r="I24" s="48">
        <v>3</v>
      </c>
      <c r="J24" s="48">
        <v>3</v>
      </c>
      <c r="K24" s="48">
        <v>2</v>
      </c>
      <c r="L24" s="48">
        <v>5</v>
      </c>
      <c r="M24" s="48">
        <v>1</v>
      </c>
      <c r="N24" s="48">
        <v>3</v>
      </c>
      <c r="O24" s="95">
        <f aca="true" t="shared" si="0" ref="O24:O55">IF(E24="","",SUM(E24:N24)+(COUNTIF(E24:N24,"5*")*5))</f>
        <v>30</v>
      </c>
      <c r="P24" s="96"/>
      <c r="Q24" s="101">
        <f>SUM(O24:O27)+IF(ISNUMBER(P24),P24,0)+IF(ISNUMBER(P26),P26,0)+IF(ISNUMBER(P27),P27,0)</f>
        <v>63</v>
      </c>
      <c r="R24" s="52">
        <f>COUNTIF($E24:$N24,0)+COUNTIF($E25:$N25,0)+COUNTIF($E26:$N26,0)+COUNTIF($E27:$N27,0)</f>
        <v>7</v>
      </c>
      <c r="S24" s="52">
        <f>COUNTIF($E24:$N24,1)+COUNTIF($E25:$N25,1)+COUNTIF($E26:$N26,1)+COUNTIF($E27:$N27,1)</f>
        <v>5</v>
      </c>
      <c r="T24" s="52">
        <f>COUNTIF($E24:$N24,2)+COUNTIF($E25:$N25,2)+COUNTIF($E26:$N26,2)+COUNTIF($E27:$N27,2)</f>
        <v>4</v>
      </c>
      <c r="U24" s="52">
        <f>COUNTIF($E24:$N24,3)+COUNTIF($E25:$N25,3)+COUNTIF($E26:$N26,3)+COUNTIF($E27:$N27,3)</f>
        <v>10</v>
      </c>
      <c r="V24" s="52">
        <f>COUNTIF($E24:$N24,5)+COUNTIF($E25:$N25,5)+COUNTIF($E26:$N26,5)+COUNTIF($E27:$N27,5)</f>
        <v>4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5" customHeight="1" thickBot="1">
      <c r="A25" s="198" t="s">
        <v>139</v>
      </c>
      <c r="B25" s="145">
        <v>320</v>
      </c>
      <c r="C25" s="56"/>
      <c r="D25" s="57"/>
      <c r="E25" s="58">
        <v>3</v>
      </c>
      <c r="F25" s="59">
        <v>1</v>
      </c>
      <c r="G25" s="59">
        <v>3</v>
      </c>
      <c r="H25" s="59">
        <v>2</v>
      </c>
      <c r="I25" s="59">
        <v>5</v>
      </c>
      <c r="J25" s="59">
        <v>0</v>
      </c>
      <c r="K25" s="59">
        <v>0</v>
      </c>
      <c r="L25" s="59">
        <v>3</v>
      </c>
      <c r="M25" s="59">
        <v>0</v>
      </c>
      <c r="N25" s="59">
        <v>3</v>
      </c>
      <c r="O25" s="60">
        <f t="shared" si="0"/>
        <v>20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5" customHeight="1" thickBot="1">
      <c r="A26" s="199"/>
      <c r="B26" s="160" t="s">
        <v>107</v>
      </c>
      <c r="C26" s="161"/>
      <c r="D26" s="162"/>
      <c r="E26" s="66">
        <v>1</v>
      </c>
      <c r="F26" s="67">
        <v>5</v>
      </c>
      <c r="G26" s="67">
        <v>2</v>
      </c>
      <c r="H26" s="67">
        <v>0</v>
      </c>
      <c r="I26" s="67">
        <v>3</v>
      </c>
      <c r="J26" s="67">
        <v>0</v>
      </c>
      <c r="K26" s="67">
        <v>1</v>
      </c>
      <c r="L26" s="67">
        <v>0</v>
      </c>
      <c r="M26" s="67">
        <v>0</v>
      </c>
      <c r="N26" s="67">
        <v>1</v>
      </c>
      <c r="O26" s="68">
        <f t="shared" si="0"/>
        <v>13</v>
      </c>
      <c r="P26" s="69"/>
      <c r="Q26" s="70">
        <v>0.5256944444444445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04.29.00</v>
      </c>
    </row>
    <row r="27" spans="1:24" ht="15" customHeight="1" thickBot="1">
      <c r="A27" s="200"/>
      <c r="B27" s="76" t="s">
        <v>84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3">
        <f t="shared" si="0"/>
      </c>
      <c r="P27" s="103"/>
      <c r="Q27" s="81">
        <v>0.7125</v>
      </c>
      <c r="R27" s="100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1,10</v>
      </c>
    </row>
    <row r="28" spans="1:24" ht="15" customHeight="1">
      <c r="A28" s="45"/>
      <c r="B28" s="155" t="s">
        <v>104</v>
      </c>
      <c r="C28" s="156"/>
      <c r="D28" s="46" t="s">
        <v>34</v>
      </c>
      <c r="E28" s="47">
        <v>3</v>
      </c>
      <c r="F28" s="48">
        <v>0</v>
      </c>
      <c r="G28" s="48">
        <v>2</v>
      </c>
      <c r="H28" s="48">
        <v>3</v>
      </c>
      <c r="I28" s="48">
        <v>3</v>
      </c>
      <c r="J28" s="48">
        <v>3</v>
      </c>
      <c r="K28" s="48">
        <v>0</v>
      </c>
      <c r="L28" s="48">
        <v>0</v>
      </c>
      <c r="M28" s="48">
        <v>1</v>
      </c>
      <c r="N28" s="48">
        <v>3</v>
      </c>
      <c r="O28" s="95">
        <f t="shared" si="0"/>
        <v>18</v>
      </c>
      <c r="P28" s="96"/>
      <c r="Q28" s="101">
        <f>SUM(O28:O31)+IF(ISNUMBER(P28),P28,0)+IF(ISNUMBER(P30),P30,0)+IF(ISNUMBER(P31),P31,0)</f>
        <v>46</v>
      </c>
      <c r="R28" s="52">
        <f>COUNTIF($E28:$N28,0)+COUNTIF($E29:$N29,0)+COUNTIF($E30:$N30,0)+COUNTIF($E31:$N31,0)</f>
        <v>12</v>
      </c>
      <c r="S28" s="52">
        <f>COUNTIF($E28:$N28,1)+COUNTIF($E29:$N29,1)+COUNTIF($E30:$N30,1)+COUNTIF($E31:$N31,1)</f>
        <v>6</v>
      </c>
      <c r="T28" s="52">
        <f>COUNTIF($E28:$N28,2)+COUNTIF($E29:$N29,2)+COUNTIF($E30:$N30,2)+COUNTIF($E31:$N31,2)</f>
        <v>2</v>
      </c>
      <c r="U28" s="52">
        <f>COUNTIF($E28:$N28,3)+COUNTIF($E29:$N29,3)+COUNTIF($E30:$N30,3)+COUNTIF($E31:$N31,3)</f>
        <v>7</v>
      </c>
      <c r="V28" s="52">
        <f>COUNTIF($E28:$N28,5)+COUNTIF($E29:$N29,5)+COUNTIF($E30:$N30,5)+COUNTIF($E31:$N31,5)</f>
        <v>3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5" customHeight="1" thickBot="1">
      <c r="A29" s="198" t="s">
        <v>130</v>
      </c>
      <c r="B29" s="145">
        <v>335</v>
      </c>
      <c r="C29" s="56"/>
      <c r="D29" s="57"/>
      <c r="E29" s="58">
        <v>5</v>
      </c>
      <c r="F29" s="59">
        <v>1</v>
      </c>
      <c r="G29" s="59">
        <v>0</v>
      </c>
      <c r="H29" s="59">
        <v>3</v>
      </c>
      <c r="I29" s="59">
        <v>5</v>
      </c>
      <c r="J29" s="59">
        <v>0</v>
      </c>
      <c r="K29" s="59">
        <v>0</v>
      </c>
      <c r="L29" s="59">
        <v>0</v>
      </c>
      <c r="M29" s="59">
        <v>0</v>
      </c>
      <c r="N29" s="59">
        <v>1</v>
      </c>
      <c r="O29" s="60">
        <f t="shared" si="0"/>
        <v>15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5" customHeight="1" thickBot="1">
      <c r="A30" s="199"/>
      <c r="B30" s="160"/>
      <c r="C30" s="161"/>
      <c r="D30" s="162"/>
      <c r="E30" s="66">
        <v>3</v>
      </c>
      <c r="F30" s="67">
        <v>0</v>
      </c>
      <c r="G30" s="67">
        <v>2</v>
      </c>
      <c r="H30" s="67">
        <v>1</v>
      </c>
      <c r="I30" s="67">
        <v>5</v>
      </c>
      <c r="J30" s="67">
        <v>0</v>
      </c>
      <c r="K30" s="67">
        <v>0</v>
      </c>
      <c r="L30" s="67">
        <v>0</v>
      </c>
      <c r="M30" s="67">
        <v>1</v>
      </c>
      <c r="N30" s="67">
        <v>1</v>
      </c>
      <c r="O30" s="68">
        <f t="shared" si="0"/>
        <v>13</v>
      </c>
      <c r="P30" s="69"/>
      <c r="Q30" s="70">
        <v>0.5298611111111111</v>
      </c>
      <c r="R30" s="71" t="s">
        <v>9</v>
      </c>
      <c r="S30" s="72"/>
      <c r="T30" s="72"/>
      <c r="U30" s="73"/>
      <c r="V30" s="73"/>
      <c r="W30" s="74"/>
      <c r="X30" s="75" t="str">
        <f>TEXT((Q31-Q30+0.00000000000001),"[hh].mm.ss")</f>
        <v>04.12.00</v>
      </c>
    </row>
    <row r="31" spans="1:24" ht="15" customHeight="1" thickBot="1">
      <c r="A31" s="200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103">
        <f t="shared" si="0"/>
      </c>
      <c r="P31" s="103"/>
      <c r="Q31" s="81">
        <v>0.7048611111111112</v>
      </c>
      <c r="R31" s="100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0,93</v>
      </c>
    </row>
    <row r="32" spans="1:24" ht="15" customHeight="1">
      <c r="A32" s="45"/>
      <c r="B32" s="155" t="s">
        <v>73</v>
      </c>
      <c r="C32" s="156"/>
      <c r="D32" s="46" t="s">
        <v>15</v>
      </c>
      <c r="E32" s="47">
        <v>1</v>
      </c>
      <c r="F32" s="48">
        <v>1</v>
      </c>
      <c r="G32" s="48">
        <v>0</v>
      </c>
      <c r="H32" s="48">
        <v>1</v>
      </c>
      <c r="I32" s="48">
        <v>3</v>
      </c>
      <c r="J32" s="48">
        <v>0</v>
      </c>
      <c r="K32" s="48">
        <v>5</v>
      </c>
      <c r="L32" s="48">
        <v>1</v>
      </c>
      <c r="M32" s="48">
        <v>0</v>
      </c>
      <c r="N32" s="48">
        <v>1</v>
      </c>
      <c r="O32" s="95">
        <f t="shared" si="0"/>
        <v>13</v>
      </c>
      <c r="P32" s="96"/>
      <c r="Q32" s="101">
        <f>SUM(O32:O35)+IF(ISNUMBER(P32),P32,0)+IF(ISNUMBER(P34),P34,0)+IF(ISNUMBER(P35),P35,0)</f>
        <v>30</v>
      </c>
      <c r="R32" s="52">
        <f>COUNTIF($E32:$N32,0)+COUNTIF($E33:$N33,0)+COUNTIF($E34:$N34,0)+COUNTIF($E35:$N35,0)</f>
        <v>15</v>
      </c>
      <c r="S32" s="52">
        <f>COUNTIF($E32:$N32,1)+COUNTIF($E33:$N33,1)+COUNTIF($E34:$N34,1)+COUNTIF($E35:$N35,1)</f>
        <v>8</v>
      </c>
      <c r="T32" s="52">
        <f>COUNTIF($E32:$N32,2)+COUNTIF($E33:$N33,2)+COUNTIF($E34:$N34,2)+COUNTIF($E35:$N35,2)</f>
        <v>1</v>
      </c>
      <c r="U32" s="52">
        <f>COUNTIF($E32:$N32,3)+COUNTIF($E33:$N33,3)+COUNTIF($E34:$N34,3)+COUNTIF($E35:$N35,3)</f>
        <v>5</v>
      </c>
      <c r="V32" s="52">
        <f>COUNTIF($E32:$N32,5)+COUNTIF($E33:$N33,5)+COUNTIF($E34:$N34,5)+COUNTIF($E35:$N35,5)</f>
        <v>1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5" customHeight="1" thickBot="1">
      <c r="A33" s="198" t="s">
        <v>126</v>
      </c>
      <c r="B33" s="145">
        <v>319</v>
      </c>
      <c r="C33" s="56"/>
      <c r="D33" s="57"/>
      <c r="E33" s="58">
        <v>0</v>
      </c>
      <c r="F33" s="59">
        <v>0</v>
      </c>
      <c r="G33" s="59">
        <v>0</v>
      </c>
      <c r="H33" s="59">
        <v>2</v>
      </c>
      <c r="I33" s="59">
        <v>3</v>
      </c>
      <c r="J33" s="59">
        <v>0</v>
      </c>
      <c r="K33" s="59">
        <v>0</v>
      </c>
      <c r="L33" s="59">
        <v>1</v>
      </c>
      <c r="M33" s="59">
        <v>1</v>
      </c>
      <c r="N33" s="59">
        <v>3</v>
      </c>
      <c r="O33" s="60">
        <f t="shared" si="0"/>
        <v>10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4.25" thickBot="1">
      <c r="A34" s="199"/>
      <c r="B34" s="160"/>
      <c r="C34" s="161"/>
      <c r="D34" s="162"/>
      <c r="E34" s="66">
        <v>0</v>
      </c>
      <c r="F34" s="67">
        <v>0</v>
      </c>
      <c r="G34" s="67">
        <v>0</v>
      </c>
      <c r="H34" s="67">
        <v>1</v>
      </c>
      <c r="I34" s="67">
        <v>3</v>
      </c>
      <c r="J34" s="67">
        <v>0</v>
      </c>
      <c r="K34" s="67">
        <v>0</v>
      </c>
      <c r="L34" s="67">
        <v>0</v>
      </c>
      <c r="M34" s="67">
        <v>0</v>
      </c>
      <c r="N34" s="67">
        <v>3</v>
      </c>
      <c r="O34" s="68">
        <f t="shared" si="0"/>
        <v>7</v>
      </c>
      <c r="P34" s="69"/>
      <c r="Q34" s="70">
        <v>0.5277777777777778</v>
      </c>
      <c r="R34" s="71" t="s">
        <v>9</v>
      </c>
      <c r="S34" s="72"/>
      <c r="T34" s="72"/>
      <c r="U34" s="73"/>
      <c r="V34" s="73"/>
      <c r="W34" s="74"/>
      <c r="X34" s="75" t="str">
        <f>TEXT((Q35-Q34+0.00000000000001),"[hh].mm.ss")</f>
        <v>04.01.00</v>
      </c>
    </row>
    <row r="35" spans="1:24" ht="14.25" thickBot="1">
      <c r="A35" s="200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103">
        <f t="shared" si="0"/>
      </c>
      <c r="P35" s="103"/>
      <c r="Q35" s="81">
        <v>0.6951388888888889</v>
      </c>
      <c r="R35" s="100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0,57</v>
      </c>
    </row>
    <row r="36" spans="1:24" ht="13.5">
      <c r="A36" s="45"/>
      <c r="B36" s="155" t="s">
        <v>109</v>
      </c>
      <c r="C36" s="156"/>
      <c r="D36" s="46" t="s">
        <v>34</v>
      </c>
      <c r="E36" s="47">
        <v>5</v>
      </c>
      <c r="F36" s="48">
        <v>2</v>
      </c>
      <c r="G36" s="48">
        <v>0</v>
      </c>
      <c r="H36" s="48">
        <v>1</v>
      </c>
      <c r="I36" s="48">
        <v>3</v>
      </c>
      <c r="J36" s="48">
        <v>0</v>
      </c>
      <c r="K36" s="48">
        <v>1</v>
      </c>
      <c r="L36" s="48">
        <v>1</v>
      </c>
      <c r="M36" s="48">
        <v>0</v>
      </c>
      <c r="N36" s="48">
        <v>1</v>
      </c>
      <c r="O36" s="95">
        <f t="shared" si="0"/>
        <v>14</v>
      </c>
      <c r="P36" s="96"/>
      <c r="Q36" s="101">
        <f>SUM(O36:O39)+IF(ISNUMBER(P36),P36,0)+IF(ISNUMBER(P38),P38,0)+IF(ISNUMBER(P39),P39,0)</f>
        <v>40</v>
      </c>
      <c r="R36" s="52">
        <f>COUNTIF($E36:$N36,0)+COUNTIF($E37:$N37,0)+COUNTIF($E38:$N38,0)+COUNTIF($E39:$N39,0)</f>
        <v>12</v>
      </c>
      <c r="S36" s="52">
        <f>COUNTIF($E36:$N36,1)+COUNTIF($E37:$N37,1)+COUNTIF($E38:$N38,1)+COUNTIF($E39:$N39,1)</f>
        <v>9</v>
      </c>
      <c r="T36" s="52">
        <f>COUNTIF($E36:$N36,2)+COUNTIF($E37:$N37,2)+COUNTIF($E38:$N38,2)+COUNTIF($E39:$N39,2)</f>
        <v>2</v>
      </c>
      <c r="U36" s="52">
        <f>COUNTIF($E36:$N36,3)+COUNTIF($E37:$N37,3)+COUNTIF($E38:$N38,3)+COUNTIF($E39:$N39,3)</f>
        <v>4</v>
      </c>
      <c r="V36" s="52">
        <f>COUNTIF($E36:$N36,5)+COUNTIF($E37:$N37,5)+COUNTIF($E38:$N38,5)+COUNTIF($E39:$N39,5)</f>
        <v>3</v>
      </c>
      <c r="W36" s="53">
        <f>COUNTIF($E36:$N36,"5*")+COUNTIF($E37:$N37,"5*")+COUNTIF($E38:$N38,"5*")</f>
        <v>0</v>
      </c>
      <c r="X36" s="54">
        <f>COUNTIF($E36:$N36,20)+COUNTIF($E37:$N37,20)+COUNTIF($E38:$N38,20)</f>
        <v>0</v>
      </c>
    </row>
    <row r="37" spans="1:24" ht="14.25" thickBot="1">
      <c r="A37" s="198" t="s">
        <v>129</v>
      </c>
      <c r="B37" s="145">
        <v>336</v>
      </c>
      <c r="C37" s="56"/>
      <c r="D37" s="57"/>
      <c r="E37" s="58">
        <v>1</v>
      </c>
      <c r="F37" s="59">
        <v>1</v>
      </c>
      <c r="G37" s="59">
        <v>1</v>
      </c>
      <c r="H37" s="59">
        <v>3</v>
      </c>
      <c r="I37" s="59">
        <v>3</v>
      </c>
      <c r="J37" s="59">
        <v>0</v>
      </c>
      <c r="K37" s="59">
        <v>0</v>
      </c>
      <c r="L37" s="59">
        <v>1</v>
      </c>
      <c r="M37" s="59">
        <v>0</v>
      </c>
      <c r="N37" s="59">
        <v>0</v>
      </c>
      <c r="O37" s="60">
        <f t="shared" si="0"/>
        <v>10</v>
      </c>
      <c r="P37" s="61"/>
      <c r="Q37" s="62"/>
      <c r="R37" s="63"/>
      <c r="S37" s="63"/>
      <c r="T37" s="63"/>
      <c r="U37" s="63"/>
      <c r="V37" s="63"/>
      <c r="W37" s="64"/>
      <c r="X37" s="65"/>
    </row>
    <row r="38" spans="1:24" ht="14.25" thickBot="1">
      <c r="A38" s="199"/>
      <c r="B38" s="160" t="s">
        <v>54</v>
      </c>
      <c r="C38" s="161"/>
      <c r="D38" s="162"/>
      <c r="E38" s="66">
        <v>0</v>
      </c>
      <c r="F38" s="67">
        <v>0</v>
      </c>
      <c r="G38" s="67">
        <v>0</v>
      </c>
      <c r="H38" s="67">
        <v>2</v>
      </c>
      <c r="I38" s="67">
        <v>3</v>
      </c>
      <c r="J38" s="67">
        <v>0</v>
      </c>
      <c r="K38" s="67">
        <v>1</v>
      </c>
      <c r="L38" s="67">
        <v>0</v>
      </c>
      <c r="M38" s="67">
        <v>5</v>
      </c>
      <c r="N38" s="67">
        <v>5</v>
      </c>
      <c r="O38" s="68">
        <f t="shared" si="0"/>
        <v>16</v>
      </c>
      <c r="P38" s="69"/>
      <c r="Q38" s="70">
        <v>0.53125</v>
      </c>
      <c r="R38" s="71" t="s">
        <v>9</v>
      </c>
      <c r="S38" s="72"/>
      <c r="T38" s="72"/>
      <c r="U38" s="73"/>
      <c r="V38" s="73"/>
      <c r="W38" s="74"/>
      <c r="X38" s="75" t="str">
        <f>TEXT((Q39-Q38+0.00000000000001),"[hh].mm.ss")</f>
        <v>04.02.00</v>
      </c>
    </row>
    <row r="39" spans="1:24" ht="14.25" thickBot="1">
      <c r="A39" s="200"/>
      <c r="B39" s="76"/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103">
        <f t="shared" si="0"/>
      </c>
      <c r="P39" s="103"/>
      <c r="Q39" s="81">
        <v>0.6993055555555556</v>
      </c>
      <c r="R39" s="100" t="s">
        <v>10</v>
      </c>
      <c r="S39" s="83"/>
      <c r="T39" s="83"/>
      <c r="U39" s="84"/>
      <c r="V39" s="83"/>
      <c r="W39" s="85"/>
      <c r="X39" s="86" t="str">
        <f>TEXT(IF($E37="","",(IF($E38="",O37/(15-(COUNTIF($E37:$N37,""))),(IF($E39="",(O37+O38)/(30-(COUNTIF($E37:$N37,"")+COUNTIF($E38:$N38,""))),(O37+O38+O39)/(45-(COUNTIF($E37:$N37,"")+COUNTIF($E38:$N38,"")+COUNTIF($E39:$N39,"")))))))),"0,00")</f>
        <v>0,87</v>
      </c>
    </row>
    <row r="40" spans="1:24" ht="13.5">
      <c r="A40" s="45"/>
      <c r="B40" s="155" t="s">
        <v>110</v>
      </c>
      <c r="C40" s="156"/>
      <c r="D40" s="46" t="s">
        <v>34</v>
      </c>
      <c r="E40" s="47">
        <v>5</v>
      </c>
      <c r="F40" s="48">
        <v>0</v>
      </c>
      <c r="G40" s="48">
        <v>0</v>
      </c>
      <c r="H40" s="48">
        <v>3</v>
      </c>
      <c r="I40" s="48">
        <v>3</v>
      </c>
      <c r="J40" s="48">
        <v>0</v>
      </c>
      <c r="K40" s="48">
        <v>1</v>
      </c>
      <c r="L40" s="48">
        <v>2</v>
      </c>
      <c r="M40" s="48">
        <v>0</v>
      </c>
      <c r="N40" s="48">
        <v>2</v>
      </c>
      <c r="O40" s="95">
        <f t="shared" si="0"/>
        <v>16</v>
      </c>
      <c r="P40" s="96"/>
      <c r="Q40" s="101">
        <f>SUM(O40:O43)+IF(ISNUMBER(P40),P40,0)+IF(ISNUMBER(P42),P42,0)+IF(ISNUMBER(P43),P43,0)</f>
        <v>20</v>
      </c>
      <c r="R40" s="52">
        <f>COUNTIF($E40:$N40,0)+COUNTIF($E41:$N41,0)+COUNTIF($E42:$N42,0)+COUNTIF($E43:$N43,0)</f>
        <v>20</v>
      </c>
      <c r="S40" s="52">
        <f>COUNTIF($E40:$N40,1)+COUNTIF($E41:$N41,1)+COUNTIF($E42:$N42,1)+COUNTIF($E43:$N43,1)</f>
        <v>5</v>
      </c>
      <c r="T40" s="52">
        <f>COUNTIF($E40:$N40,2)+COUNTIF($E41:$N41,2)+COUNTIF($E42:$N42,2)+COUNTIF($E43:$N43,2)</f>
        <v>2</v>
      </c>
      <c r="U40" s="52">
        <f>COUNTIF($E40:$N40,3)+COUNTIF($E41:$N41,3)+COUNTIF($E42:$N42,3)+COUNTIF($E43:$N43,3)</f>
        <v>2</v>
      </c>
      <c r="V40" s="52">
        <f>COUNTIF($E40:$N40,5)+COUNTIF($E41:$N41,5)+COUNTIF($E42:$N42,5)+COUNTIF($E43:$N43,5)</f>
        <v>1</v>
      </c>
      <c r="W40" s="53">
        <f>COUNTIF($E40:$N40,"5*")+COUNTIF($E41:$N41,"5*")+COUNTIF($E42:$N42,"5*")</f>
        <v>0</v>
      </c>
      <c r="X40" s="54">
        <f>COUNTIF($E40:$N40,20)+COUNTIF($E41:$N41,20)+COUNTIF($E42:$N42,20)</f>
        <v>0</v>
      </c>
    </row>
    <row r="41" spans="1:24" ht="14.25" thickBot="1">
      <c r="A41" s="198" t="s">
        <v>124</v>
      </c>
      <c r="B41" s="145">
        <v>337</v>
      </c>
      <c r="C41" s="56"/>
      <c r="D41" s="57"/>
      <c r="E41" s="58">
        <v>0</v>
      </c>
      <c r="F41" s="59">
        <v>0</v>
      </c>
      <c r="G41" s="59">
        <v>0</v>
      </c>
      <c r="H41" s="59">
        <v>0</v>
      </c>
      <c r="I41" s="59">
        <v>1</v>
      </c>
      <c r="J41" s="59">
        <v>0</v>
      </c>
      <c r="K41" s="59">
        <v>1</v>
      </c>
      <c r="L41" s="59">
        <v>0</v>
      </c>
      <c r="M41" s="59">
        <v>0</v>
      </c>
      <c r="N41" s="59">
        <v>0</v>
      </c>
      <c r="O41" s="60">
        <f t="shared" si="0"/>
        <v>2</v>
      </c>
      <c r="P41" s="61"/>
      <c r="Q41" s="62"/>
      <c r="R41" s="63"/>
      <c r="S41" s="63"/>
      <c r="T41" s="63"/>
      <c r="U41" s="63"/>
      <c r="V41" s="63"/>
      <c r="W41" s="64"/>
      <c r="X41" s="65"/>
    </row>
    <row r="42" spans="1:24" ht="14.25" thickBot="1">
      <c r="A42" s="199"/>
      <c r="B42" s="160" t="s">
        <v>111</v>
      </c>
      <c r="C42" s="161"/>
      <c r="D42" s="162"/>
      <c r="E42" s="66">
        <v>0</v>
      </c>
      <c r="F42" s="67">
        <v>0</v>
      </c>
      <c r="G42" s="67">
        <v>0</v>
      </c>
      <c r="H42" s="67">
        <v>0</v>
      </c>
      <c r="I42" s="67">
        <v>1</v>
      </c>
      <c r="J42" s="67">
        <v>0</v>
      </c>
      <c r="K42" s="67">
        <v>0</v>
      </c>
      <c r="L42" s="67">
        <v>1</v>
      </c>
      <c r="M42" s="67">
        <v>0</v>
      </c>
      <c r="N42" s="67">
        <v>0</v>
      </c>
      <c r="O42" s="68">
        <f t="shared" si="0"/>
        <v>2</v>
      </c>
      <c r="P42" s="69"/>
      <c r="Q42" s="70">
        <v>0.5326388888888889</v>
      </c>
      <c r="R42" s="71" t="s">
        <v>9</v>
      </c>
      <c r="S42" s="72"/>
      <c r="T42" s="72"/>
      <c r="U42" s="73"/>
      <c r="V42" s="73"/>
      <c r="W42" s="74"/>
      <c r="X42" s="75" t="str">
        <f>TEXT((Q43-Q42+0.00000000000001),"[hh].mm.ss")</f>
        <v>04.00.00</v>
      </c>
    </row>
    <row r="43" spans="1:24" ht="14.25" thickBot="1">
      <c r="A43" s="200"/>
      <c r="B43" s="76"/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103">
        <f t="shared" si="0"/>
      </c>
      <c r="P43" s="103"/>
      <c r="Q43" s="81">
        <v>0.6993055555555556</v>
      </c>
      <c r="R43" s="100" t="s">
        <v>10</v>
      </c>
      <c r="S43" s="83"/>
      <c r="T43" s="83"/>
      <c r="U43" s="84"/>
      <c r="V43" s="83"/>
      <c r="W43" s="85"/>
      <c r="X43" s="86" t="str">
        <f>TEXT(IF($E41="","",(IF($E42="",O41/(15-(COUNTIF($E41:$N41,""))),(IF($E43="",(O41+O42)/(30-(COUNTIF($E41:$N41,"")+COUNTIF($E42:$N42,""))),(O41+O42+O43)/(45-(COUNTIF($E41:$N41,"")+COUNTIF($E42:$N42,"")+COUNTIF($E43:$N43,"")))))))),"0,00")</f>
        <v>0,13</v>
      </c>
    </row>
    <row r="44" spans="1:24" ht="13.5">
      <c r="A44" s="45"/>
      <c r="B44" s="155" t="s">
        <v>112</v>
      </c>
      <c r="C44" s="156"/>
      <c r="D44" s="46" t="s">
        <v>34</v>
      </c>
      <c r="E44" s="47">
        <v>3</v>
      </c>
      <c r="F44" s="48">
        <v>0</v>
      </c>
      <c r="G44" s="48">
        <v>0</v>
      </c>
      <c r="H44" s="48">
        <v>2</v>
      </c>
      <c r="I44" s="48">
        <v>3</v>
      </c>
      <c r="J44" s="48">
        <v>0</v>
      </c>
      <c r="K44" s="48">
        <v>1</v>
      </c>
      <c r="L44" s="48">
        <v>2</v>
      </c>
      <c r="M44" s="48">
        <v>0</v>
      </c>
      <c r="N44" s="48">
        <v>2</v>
      </c>
      <c r="O44" s="95">
        <f t="shared" si="0"/>
        <v>13</v>
      </c>
      <c r="P44" s="96"/>
      <c r="Q44" s="101">
        <f>SUM(O44:O47)+IF(ISNUMBER(P44),P44,0)+IF(ISNUMBER(P46),P46,0)+IF(ISNUMBER(P47),P47,0)</f>
        <v>32</v>
      </c>
      <c r="R44" s="52">
        <f>COUNTIF($E44:$N44,0)+COUNTIF($E45:$N45,0)+COUNTIF($E46:$N46,0)+COUNTIF($E47:$N47,0)</f>
        <v>16</v>
      </c>
      <c r="S44" s="52">
        <f>COUNTIF($E44:$N44,1)+COUNTIF($E45:$N45,1)+COUNTIF($E46:$N46,1)+COUNTIF($E47:$N47,1)</f>
        <v>4</v>
      </c>
      <c r="T44" s="52">
        <f>COUNTIF($E44:$N44,2)+COUNTIF($E45:$N45,2)+COUNTIF($E46:$N46,2)+COUNTIF($E47:$N47,2)</f>
        <v>4</v>
      </c>
      <c r="U44" s="52">
        <f>COUNTIF($E44:$N44,3)+COUNTIF($E45:$N45,3)+COUNTIF($E46:$N46,3)+COUNTIF($E47:$N47,3)</f>
        <v>5</v>
      </c>
      <c r="V44" s="52">
        <f>COUNTIF($E44:$N44,5)+COUNTIF($E45:$N45,5)+COUNTIF($E46:$N46,5)+COUNTIF($E47:$N47,5)</f>
        <v>1</v>
      </c>
      <c r="W44" s="53">
        <f>COUNTIF($E44:$N44,"5*")+COUNTIF($E45:$N45,"5*")+COUNTIF($E46:$N46,"5*")</f>
        <v>0</v>
      </c>
      <c r="X44" s="54">
        <f>COUNTIF($E44:$N44,20)+COUNTIF($E45:$N45,20)+COUNTIF($E46:$N46,20)</f>
        <v>0</v>
      </c>
    </row>
    <row r="45" spans="1:24" ht="14.25" thickBot="1">
      <c r="A45" s="198" t="s">
        <v>127</v>
      </c>
      <c r="B45" s="145">
        <v>334</v>
      </c>
      <c r="C45" s="56"/>
      <c r="D45" s="57"/>
      <c r="E45" s="58">
        <v>0</v>
      </c>
      <c r="F45" s="59">
        <v>0</v>
      </c>
      <c r="G45" s="59">
        <v>1</v>
      </c>
      <c r="H45" s="59">
        <v>0</v>
      </c>
      <c r="I45" s="59">
        <v>3</v>
      </c>
      <c r="J45" s="59">
        <v>0</v>
      </c>
      <c r="K45" s="59">
        <v>0</v>
      </c>
      <c r="L45" s="59">
        <v>1</v>
      </c>
      <c r="M45" s="59">
        <v>0</v>
      </c>
      <c r="N45" s="59">
        <v>1</v>
      </c>
      <c r="O45" s="60">
        <f t="shared" si="0"/>
        <v>6</v>
      </c>
      <c r="P45" s="61"/>
      <c r="Q45" s="62"/>
      <c r="R45" s="63"/>
      <c r="S45" s="63"/>
      <c r="T45" s="63"/>
      <c r="U45" s="63"/>
      <c r="V45" s="63"/>
      <c r="W45" s="64"/>
      <c r="X45" s="65"/>
    </row>
    <row r="46" spans="1:24" ht="14.25" thickBot="1">
      <c r="A46" s="199"/>
      <c r="B46" s="160"/>
      <c r="C46" s="161"/>
      <c r="D46" s="162"/>
      <c r="E46" s="66">
        <v>5</v>
      </c>
      <c r="F46" s="67">
        <v>0</v>
      </c>
      <c r="G46" s="67">
        <v>3</v>
      </c>
      <c r="H46" s="67">
        <v>0</v>
      </c>
      <c r="I46" s="67">
        <v>3</v>
      </c>
      <c r="J46" s="67">
        <v>0</v>
      </c>
      <c r="K46" s="67">
        <v>0</v>
      </c>
      <c r="L46" s="67">
        <v>2</v>
      </c>
      <c r="M46" s="67">
        <v>0</v>
      </c>
      <c r="N46" s="67">
        <v>0</v>
      </c>
      <c r="O46" s="68">
        <f t="shared" si="0"/>
        <v>13</v>
      </c>
      <c r="P46" s="69"/>
      <c r="Q46" s="70">
        <v>0.5305555555555556</v>
      </c>
      <c r="R46" s="71" t="s">
        <v>9</v>
      </c>
      <c r="S46" s="72"/>
      <c r="T46" s="72"/>
      <c r="U46" s="73"/>
      <c r="V46" s="73"/>
      <c r="W46" s="74"/>
      <c r="X46" s="75" t="str">
        <f>TEXT((Q47-Q46+0.00000000000001),"[hh].mm.ss")</f>
        <v>04.00.00</v>
      </c>
    </row>
    <row r="47" spans="1:24" ht="14.25" thickBot="1">
      <c r="A47" s="200"/>
      <c r="B47" s="76"/>
      <c r="C47" s="77"/>
      <c r="D47" s="78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103">
        <f t="shared" si="0"/>
      </c>
      <c r="P47" s="103"/>
      <c r="Q47" s="81">
        <v>0.6972222222222223</v>
      </c>
      <c r="R47" s="100" t="s">
        <v>10</v>
      </c>
      <c r="S47" s="83"/>
      <c r="T47" s="83"/>
      <c r="U47" s="84"/>
      <c r="V47" s="83"/>
      <c r="W47" s="85"/>
      <c r="X47" s="86" t="str">
        <f>TEXT(IF($E45="","",(IF($E46="",O45/(15-(COUNTIF($E45:$N45,""))),(IF($E47="",(O45+O46)/(30-(COUNTIF($E45:$N45,"")+COUNTIF($E46:$N46,""))),(O45+O46+O47)/(45-(COUNTIF($E45:$N45,"")+COUNTIF($E46:$N46,"")+COUNTIF($E47:$N47,"")))))))),"0,00")</f>
        <v>0,63</v>
      </c>
    </row>
    <row r="48" spans="1:24" ht="13.5">
      <c r="A48" s="45"/>
      <c r="B48" s="155" t="s">
        <v>113</v>
      </c>
      <c r="C48" s="156"/>
      <c r="D48" s="46" t="s">
        <v>15</v>
      </c>
      <c r="E48" s="47">
        <v>2</v>
      </c>
      <c r="F48" s="48">
        <v>2</v>
      </c>
      <c r="G48" s="48">
        <v>3</v>
      </c>
      <c r="H48" s="48">
        <v>3</v>
      </c>
      <c r="I48" s="48">
        <v>3</v>
      </c>
      <c r="J48" s="48">
        <v>3</v>
      </c>
      <c r="K48" s="48">
        <v>3</v>
      </c>
      <c r="L48" s="48">
        <v>1</v>
      </c>
      <c r="M48" s="48">
        <v>5</v>
      </c>
      <c r="N48" s="48">
        <v>5</v>
      </c>
      <c r="O48" s="95">
        <f t="shared" si="0"/>
        <v>30</v>
      </c>
      <c r="P48" s="96"/>
      <c r="Q48" s="101">
        <f>SUM(O48:O51)+IF(ISNUMBER(P48),P48,0)+IF(ISNUMBER(P50),P50,0)+IF(ISNUMBER(P51),P51,0)</f>
        <v>78</v>
      </c>
      <c r="R48" s="52">
        <f>COUNTIF($E48:$N48,0)+COUNTIF($E49:$N49,0)+COUNTIF($E50:$N50,0)+COUNTIF($E51:$N51,0)</f>
        <v>3</v>
      </c>
      <c r="S48" s="52">
        <f>COUNTIF($E48:$N48,1)+COUNTIF($E49:$N49,1)+COUNTIF($E50:$N50,1)+COUNTIF($E51:$N51,1)</f>
        <v>5</v>
      </c>
      <c r="T48" s="52">
        <f>COUNTIF($E48:$N48,2)+COUNTIF($E49:$N49,2)+COUNTIF($E50:$N50,2)+COUNTIF($E51:$N51,2)</f>
        <v>3</v>
      </c>
      <c r="U48" s="52">
        <f>COUNTIF($E48:$N48,3)+COUNTIF($E49:$N49,3)+COUNTIF($E50:$N50,3)+COUNTIF($E51:$N51,3)</f>
        <v>14</v>
      </c>
      <c r="V48" s="52">
        <f>COUNTIF($E48:$N48,5)+COUNTIF($E49:$N49,5)+COUNTIF($E50:$N50,5)+COUNTIF($E51:$N51,5)</f>
        <v>5</v>
      </c>
      <c r="W48" s="53">
        <f>COUNTIF($E48:$N48,"5*")+COUNTIF($E49:$N49,"5*")+COUNTIF($E50:$N50,"5*")</f>
        <v>0</v>
      </c>
      <c r="X48" s="54">
        <f>COUNTIF($E48:$N48,20)+COUNTIF($E49:$N49,20)+COUNTIF($E50:$N50,20)</f>
        <v>0</v>
      </c>
    </row>
    <row r="49" spans="1:24" ht="14.25" thickBot="1">
      <c r="A49" s="198" t="s">
        <v>140</v>
      </c>
      <c r="B49" s="145">
        <v>316</v>
      </c>
      <c r="C49" s="56"/>
      <c r="D49" s="57"/>
      <c r="E49" s="58">
        <v>1</v>
      </c>
      <c r="F49" s="59">
        <v>5</v>
      </c>
      <c r="G49" s="59">
        <v>3</v>
      </c>
      <c r="H49" s="59">
        <v>3</v>
      </c>
      <c r="I49" s="59">
        <v>3</v>
      </c>
      <c r="J49" s="59">
        <v>0</v>
      </c>
      <c r="K49" s="59">
        <v>2</v>
      </c>
      <c r="L49" s="59">
        <v>0</v>
      </c>
      <c r="M49" s="59">
        <v>5</v>
      </c>
      <c r="N49" s="59">
        <v>5</v>
      </c>
      <c r="O49" s="60">
        <f t="shared" si="0"/>
        <v>27</v>
      </c>
      <c r="P49" s="61"/>
      <c r="Q49" s="62"/>
      <c r="R49" s="63"/>
      <c r="S49" s="63"/>
      <c r="T49" s="63"/>
      <c r="U49" s="63"/>
      <c r="V49" s="63"/>
      <c r="W49" s="64"/>
      <c r="X49" s="65"/>
    </row>
    <row r="50" spans="1:24" ht="14.25" thickBot="1">
      <c r="A50" s="199"/>
      <c r="B50" s="160" t="s">
        <v>114</v>
      </c>
      <c r="C50" s="161"/>
      <c r="D50" s="162"/>
      <c r="E50" s="66">
        <v>1</v>
      </c>
      <c r="F50" s="67">
        <v>3</v>
      </c>
      <c r="G50" s="67">
        <v>3</v>
      </c>
      <c r="H50" s="67">
        <v>1</v>
      </c>
      <c r="I50" s="67">
        <v>3</v>
      </c>
      <c r="J50" s="67">
        <v>0</v>
      </c>
      <c r="K50" s="67">
        <v>3</v>
      </c>
      <c r="L50" s="67">
        <v>3</v>
      </c>
      <c r="M50" s="67">
        <v>1</v>
      </c>
      <c r="N50" s="67">
        <v>3</v>
      </c>
      <c r="O50" s="68">
        <f t="shared" si="0"/>
        <v>21</v>
      </c>
      <c r="P50" s="69"/>
      <c r="Q50" s="70">
        <v>0.5263888888888889</v>
      </c>
      <c r="R50" s="71" t="s">
        <v>9</v>
      </c>
      <c r="S50" s="72"/>
      <c r="T50" s="72"/>
      <c r="U50" s="73"/>
      <c r="V50" s="73"/>
      <c r="W50" s="74"/>
      <c r="X50" s="75" t="str">
        <f>TEXT((Q51-Q50+0.00000000000001),"[hh].mm.ss")</f>
        <v>03.42.00</v>
      </c>
    </row>
    <row r="51" spans="1:24" ht="14.25" thickBot="1">
      <c r="A51" s="200"/>
      <c r="B51" s="76"/>
      <c r="C51" s="77"/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103">
        <f t="shared" si="0"/>
      </c>
      <c r="P51" s="103"/>
      <c r="Q51" s="81">
        <v>0.6805555555555555</v>
      </c>
      <c r="R51" s="100" t="s">
        <v>10</v>
      </c>
      <c r="S51" s="83"/>
      <c r="T51" s="83"/>
      <c r="U51" s="84"/>
      <c r="V51" s="83"/>
      <c r="W51" s="85"/>
      <c r="X51" s="86" t="str">
        <f>TEXT(IF($E49="","",(IF($E50="",O49/(15-(COUNTIF($E49:$N49,""))),(IF($E51="",(O49+O50)/(30-(COUNTIF($E49:$N49,"")+COUNTIF($E50:$N50,""))),(O49+O50+O51)/(45-(COUNTIF($E49:$N49,"")+COUNTIF($E50:$N50,"")+COUNTIF($E51:$N51,"")))))))),"0,00")</f>
        <v>1,60</v>
      </c>
    </row>
    <row r="52" spans="1:24" ht="13.5">
      <c r="A52" s="45"/>
      <c r="B52" s="155" t="s">
        <v>132</v>
      </c>
      <c r="C52" s="156"/>
      <c r="D52" s="46" t="s">
        <v>15</v>
      </c>
      <c r="E52" s="47">
        <v>5</v>
      </c>
      <c r="F52" s="48">
        <v>0</v>
      </c>
      <c r="G52" s="48">
        <v>1</v>
      </c>
      <c r="H52" s="48">
        <v>5</v>
      </c>
      <c r="I52" s="48">
        <v>3</v>
      </c>
      <c r="J52" s="48">
        <v>0</v>
      </c>
      <c r="K52" s="48">
        <v>0</v>
      </c>
      <c r="L52" s="48">
        <v>1</v>
      </c>
      <c r="M52" s="48">
        <v>0</v>
      </c>
      <c r="N52" s="48">
        <v>3</v>
      </c>
      <c r="O52" s="95">
        <f t="shared" si="0"/>
        <v>18</v>
      </c>
      <c r="P52" s="96"/>
      <c r="Q52" s="101">
        <f>SUM(O52:O55)+IF(ISNUMBER(P52),P52,0)+IF(ISNUMBER(P54),P54,0)+IF(ISNUMBER(P55),P55,0)</f>
        <v>50</v>
      </c>
      <c r="R52" s="52">
        <f>COUNTIF($E52:$N52,0)+COUNTIF($E53:$N53,0)+COUNTIF($E54:$N54,0)+COUNTIF($E55:$N55,0)</f>
        <v>13</v>
      </c>
      <c r="S52" s="52">
        <f>COUNTIF($E52:$N52,1)+COUNTIF($E53:$N53,1)+COUNTIF($E54:$N54,1)+COUNTIF($E55:$N55,1)</f>
        <v>5</v>
      </c>
      <c r="T52" s="52">
        <f>COUNTIF($E52:$N52,2)+COUNTIF($E53:$N53,2)+COUNTIF($E54:$N54,2)+COUNTIF($E55:$N55,2)</f>
        <v>3</v>
      </c>
      <c r="U52" s="52">
        <f>COUNTIF($E52:$N52,3)+COUNTIF($E53:$N53,3)+COUNTIF($E54:$N54,3)+COUNTIF($E55:$N55,3)</f>
        <v>3</v>
      </c>
      <c r="V52" s="52">
        <f>COUNTIF($E52:$N52,5)+COUNTIF($E53:$N53,5)+COUNTIF($E54:$N54,5)+COUNTIF($E55:$N55,5)</f>
        <v>6</v>
      </c>
      <c r="W52" s="53">
        <f>COUNTIF($E52:$N52,"5*")+COUNTIF($E53:$N53,"5*")+COUNTIF($E54:$N54,"5*")</f>
        <v>0</v>
      </c>
      <c r="X52" s="54">
        <f>COUNTIF($E52:$N52,20)+COUNTIF($E53:$N53,20)+COUNTIF($E54:$N54,20)</f>
        <v>0</v>
      </c>
    </row>
    <row r="53" spans="1:24" ht="14.25" thickBot="1">
      <c r="A53" s="198" t="s">
        <v>131</v>
      </c>
      <c r="B53" s="145">
        <v>303</v>
      </c>
      <c r="C53" s="56"/>
      <c r="D53" s="57"/>
      <c r="E53" s="58">
        <v>3</v>
      </c>
      <c r="F53" s="59">
        <v>0</v>
      </c>
      <c r="G53" s="59">
        <v>2</v>
      </c>
      <c r="H53" s="59">
        <v>1</v>
      </c>
      <c r="I53" s="59">
        <v>5</v>
      </c>
      <c r="J53" s="59">
        <v>0</v>
      </c>
      <c r="K53" s="59">
        <v>0</v>
      </c>
      <c r="L53" s="59">
        <v>2</v>
      </c>
      <c r="M53" s="59">
        <v>0</v>
      </c>
      <c r="N53" s="59">
        <v>2</v>
      </c>
      <c r="O53" s="60">
        <f t="shared" si="0"/>
        <v>15</v>
      </c>
      <c r="P53" s="61"/>
      <c r="Q53" s="62"/>
      <c r="R53" s="63"/>
      <c r="S53" s="63"/>
      <c r="T53" s="63"/>
      <c r="U53" s="63"/>
      <c r="V53" s="63"/>
      <c r="W53" s="64"/>
      <c r="X53" s="65"/>
    </row>
    <row r="54" spans="1:24" ht="14.25" thickBot="1">
      <c r="A54" s="199"/>
      <c r="B54" s="160"/>
      <c r="C54" s="161"/>
      <c r="D54" s="162"/>
      <c r="E54" s="66">
        <v>1</v>
      </c>
      <c r="F54" s="67">
        <v>0</v>
      </c>
      <c r="G54" s="67">
        <v>1</v>
      </c>
      <c r="H54" s="67">
        <v>5</v>
      </c>
      <c r="I54" s="67">
        <v>0</v>
      </c>
      <c r="J54" s="67">
        <v>0</v>
      </c>
      <c r="K54" s="67">
        <v>0</v>
      </c>
      <c r="L54" s="67">
        <v>5</v>
      </c>
      <c r="M54" s="67">
        <v>0</v>
      </c>
      <c r="N54" s="67">
        <v>5</v>
      </c>
      <c r="O54" s="68">
        <f t="shared" si="0"/>
        <v>17</v>
      </c>
      <c r="P54" s="69"/>
      <c r="Q54" s="70">
        <v>0.525</v>
      </c>
      <c r="R54" s="71" t="s">
        <v>9</v>
      </c>
      <c r="S54" s="72"/>
      <c r="T54" s="72"/>
      <c r="U54" s="73"/>
      <c r="V54" s="73"/>
      <c r="W54" s="74"/>
      <c r="X54" s="75" t="str">
        <f>TEXT((Q55-Q54+0.00000000000001),"[hh].mm.ss")</f>
        <v>05.21.00</v>
      </c>
    </row>
    <row r="55" spans="1:24" ht="14.25" thickBot="1">
      <c r="A55" s="200"/>
      <c r="B55" s="76" t="s">
        <v>32</v>
      </c>
      <c r="C55" s="77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103">
        <f t="shared" si="0"/>
      </c>
      <c r="P55" s="103"/>
      <c r="Q55" s="81">
        <v>0.7479166666666667</v>
      </c>
      <c r="R55" s="100" t="s">
        <v>10</v>
      </c>
      <c r="S55" s="83"/>
      <c r="T55" s="83"/>
      <c r="U55" s="84"/>
      <c r="V55" s="83"/>
      <c r="W55" s="85"/>
      <c r="X55" s="86" t="str">
        <f>TEXT(IF($E53="","",(IF($E54="",O53/(15-(COUNTIF($E53:$N53,""))),(IF($E55="",(O53+O54)/(30-(COUNTIF($E53:$N53,"")+COUNTIF($E54:$N54,""))),(O53+O54+O55)/(45-(COUNTIF($E53:$N53,"")+COUNTIF($E54:$N54,"")+COUNTIF($E55:$N55,"")))))))),"0,00")</f>
        <v>1,07</v>
      </c>
    </row>
  </sheetData>
  <sheetProtection/>
  <mergeCells count="42">
    <mergeCell ref="B10:D10"/>
    <mergeCell ref="B12:C12"/>
    <mergeCell ref="A13:A15"/>
    <mergeCell ref="B16:C16"/>
    <mergeCell ref="A17:A19"/>
    <mergeCell ref="B18:D18"/>
    <mergeCell ref="D1:Q1"/>
    <mergeCell ref="R1:X1"/>
    <mergeCell ref="D2:Q2"/>
    <mergeCell ref="A3:Q3"/>
    <mergeCell ref="E4:N5"/>
    <mergeCell ref="X2:X5"/>
    <mergeCell ref="B24:C24"/>
    <mergeCell ref="A25:A27"/>
    <mergeCell ref="B26:D26"/>
    <mergeCell ref="B28:C28"/>
    <mergeCell ref="B14:D14"/>
    <mergeCell ref="A1:C2"/>
    <mergeCell ref="B20:C20"/>
    <mergeCell ref="A21:A23"/>
    <mergeCell ref="B22:D22"/>
    <mergeCell ref="A9:A11"/>
    <mergeCell ref="A29:A31"/>
    <mergeCell ref="B30:D30"/>
    <mergeCell ref="B32:C32"/>
    <mergeCell ref="A33:A35"/>
    <mergeCell ref="B34:D34"/>
    <mergeCell ref="B36:C36"/>
    <mergeCell ref="A37:A39"/>
    <mergeCell ref="B38:D38"/>
    <mergeCell ref="B40:C40"/>
    <mergeCell ref="A41:A43"/>
    <mergeCell ref="B42:D42"/>
    <mergeCell ref="B44:C44"/>
    <mergeCell ref="A53:A55"/>
    <mergeCell ref="B54:D54"/>
    <mergeCell ref="A45:A47"/>
    <mergeCell ref="B46:D46"/>
    <mergeCell ref="B48:C48"/>
    <mergeCell ref="A49:A51"/>
    <mergeCell ref="B50:D50"/>
    <mergeCell ref="B52:C5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Z19"/>
  <sheetViews>
    <sheetView zoomScale="80" zoomScaleNormal="80" zoomScalePageLayoutView="0" workbookViewId="0" topLeftCell="A1">
      <selection activeCell="AA10" sqref="AA10"/>
    </sheetView>
  </sheetViews>
  <sheetFormatPr defaultColWidth="9.00390625" defaultRowHeight="12.75"/>
  <cols>
    <col min="1" max="3" width="9.625" style="0" customWidth="1"/>
    <col min="4" max="4" width="10.375" style="0" customWidth="1"/>
    <col min="5" max="15" width="3.375" style="0" customWidth="1"/>
    <col min="16" max="16" width="6.375" style="0" customWidth="1"/>
    <col min="17" max="17" width="5.375" style="0" customWidth="1"/>
    <col min="18" max="18" width="9.375" style="0" customWidth="1"/>
    <col min="19" max="24" width="3.375" style="0" customWidth="1"/>
    <col min="25" max="25" width="9.375" style="0" customWidth="1"/>
  </cols>
  <sheetData>
    <row r="1" spans="1:25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  <c r="S1" s="171" t="s">
        <v>60</v>
      </c>
      <c r="T1" s="172"/>
      <c r="U1" s="172"/>
      <c r="V1" s="172"/>
      <c r="W1" s="172"/>
      <c r="X1" s="172"/>
      <c r="Y1" s="173"/>
    </row>
    <row r="2" spans="1:25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4"/>
      <c r="T2" s="4"/>
      <c r="U2" s="4"/>
      <c r="V2" s="4"/>
      <c r="W2" s="4"/>
      <c r="X2" s="5"/>
      <c r="Y2" s="201" t="s">
        <v>19</v>
      </c>
    </row>
    <row r="3" spans="1:25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6"/>
      <c r="T3" s="6"/>
      <c r="U3" s="6"/>
      <c r="V3" s="6"/>
      <c r="W3" s="6"/>
      <c r="X3" s="6"/>
      <c r="Y3" s="202"/>
    </row>
    <row r="4" spans="1:25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1"/>
      <c r="S4" s="10"/>
      <c r="T4" s="10"/>
      <c r="U4" s="10"/>
      <c r="V4" s="10"/>
      <c r="W4" s="12"/>
      <c r="X4" s="13"/>
      <c r="Y4" s="202"/>
    </row>
    <row r="5" spans="1:25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20"/>
      <c r="Q5" s="20"/>
      <c r="R5" s="21"/>
      <c r="S5" s="22"/>
      <c r="T5" s="22"/>
      <c r="U5" s="22"/>
      <c r="V5" s="20"/>
      <c r="W5" s="23"/>
      <c r="X5" s="24"/>
      <c r="Y5" s="203"/>
    </row>
    <row r="6" spans="1:25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 t="s">
        <v>2</v>
      </c>
      <c r="Q6" s="31"/>
      <c r="R6" s="32"/>
      <c r="S6" s="33" t="s">
        <v>3</v>
      </c>
      <c r="T6" s="34"/>
      <c r="U6" s="34"/>
      <c r="V6" s="35"/>
      <c r="W6" s="35"/>
      <c r="X6" s="35"/>
      <c r="Y6" s="36"/>
    </row>
    <row r="7" spans="1:26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9" t="s">
        <v>5</v>
      </c>
      <c r="Q7" s="39" t="s">
        <v>6</v>
      </c>
      <c r="R7" s="40" t="s">
        <v>7</v>
      </c>
      <c r="S7" s="41">
        <v>0</v>
      </c>
      <c r="T7" s="42">
        <v>1</v>
      </c>
      <c r="U7" s="42">
        <v>2</v>
      </c>
      <c r="V7" s="42">
        <v>3</v>
      </c>
      <c r="W7" s="42">
        <v>5</v>
      </c>
      <c r="X7" s="43" t="s">
        <v>8</v>
      </c>
      <c r="Y7" s="44">
        <v>20</v>
      </c>
      <c r="Z7" s="151"/>
    </row>
    <row r="8" spans="1:25" ht="15" customHeight="1">
      <c r="A8" s="45"/>
      <c r="B8" s="93" t="s">
        <v>44</v>
      </c>
      <c r="C8" s="56"/>
      <c r="D8" s="57" t="s">
        <v>34</v>
      </c>
      <c r="E8" s="47">
        <v>0</v>
      </c>
      <c r="F8" s="48">
        <v>0</v>
      </c>
      <c r="G8" s="48">
        <v>0</v>
      </c>
      <c r="H8" s="48">
        <v>0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/>
      <c r="P8" s="49">
        <f>IF(E8="","",SUM(E8:O8)+(COUNTIF(E8:O8,"5*")*5))</f>
        <v>1</v>
      </c>
      <c r="Q8" s="50">
        <v>25</v>
      </c>
      <c r="R8" s="51">
        <f>SUM(P8:P11)+IF(ISNUMBER(Q8),Q8,0)+IF(ISNUMBER(Q10),Q10,0)+IF(ISNUMBER(Q11),Q11,0)</f>
        <v>30</v>
      </c>
      <c r="S8" s="52">
        <f>COUNTIF($E8:$O8,0)+COUNTIF($E9:$O9,0)+COUNTIF($E10:$O10,0)+COUNTIF($E11:$O11,0)</f>
        <v>27</v>
      </c>
      <c r="T8" s="52">
        <f>COUNTIF($E8:$O8,1)+COUNTIF($E9:$O9,1)+COUNTIF($E10:$O10,1)+COUNTIF($E11:$O11,1)</f>
        <v>2</v>
      </c>
      <c r="U8" s="52">
        <f>COUNTIF($E8:$O8,2)+COUNTIF($E9:$O9,2)+COUNTIF($E10:$O10,2)+COUNTIF($E11:$O11,2)</f>
        <v>0</v>
      </c>
      <c r="V8" s="52">
        <f>COUNTIF($E8:$O8,3)+COUNTIF($E9:$O9,3)+COUNTIF($E10:$O10,3)+COUNTIF($E11:$O11,3)</f>
        <v>1</v>
      </c>
      <c r="W8" s="52">
        <f>COUNTIF($E8:$O8,5)+COUNTIF($E9:$O9,5)+COUNTIF($E10:$O10,5)+COUNTIF($E11:$O11,5)</f>
        <v>0</v>
      </c>
      <c r="X8" s="53">
        <f>COUNTIF($E8:$O8,"5*")+COUNTIF($E9:$O9,"5*")+COUNTIF($E10:$O10,"5*")</f>
        <v>0</v>
      </c>
      <c r="Y8" s="54">
        <f>COUNTIF($E8:$O8,20)+COUNTIF($E9:$O9,20)+COUNTIF($E10:$O10,20)</f>
        <v>0</v>
      </c>
    </row>
    <row r="9" spans="1:25" ht="15" customHeight="1" thickBot="1">
      <c r="A9" s="198" t="s">
        <v>124</v>
      </c>
      <c r="B9" s="145">
        <v>305</v>
      </c>
      <c r="C9" s="3"/>
      <c r="D9" s="144"/>
      <c r="E9" s="130">
        <v>0</v>
      </c>
      <c r="F9" s="59">
        <v>0</v>
      </c>
      <c r="G9" s="59">
        <v>0</v>
      </c>
      <c r="H9" s="59">
        <v>0</v>
      </c>
      <c r="I9" s="59">
        <v>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/>
      <c r="P9" s="60">
        <f>IF(E9="","",SUM(E9:O9)+(COUNTIF(E9:O9,"5*")*5))</f>
        <v>1</v>
      </c>
      <c r="Q9" s="61"/>
      <c r="R9" s="62"/>
      <c r="S9" s="63"/>
      <c r="T9" s="63"/>
      <c r="U9" s="63"/>
      <c r="V9" s="63"/>
      <c r="W9" s="63"/>
      <c r="X9" s="64"/>
      <c r="Y9" s="65"/>
    </row>
    <row r="10" spans="1:25" ht="15" customHeight="1" thickBot="1">
      <c r="A10" s="199"/>
      <c r="B10" s="160" t="s">
        <v>57</v>
      </c>
      <c r="C10" s="161"/>
      <c r="D10" s="162"/>
      <c r="E10" s="66">
        <v>0</v>
      </c>
      <c r="F10" s="67">
        <v>0</v>
      </c>
      <c r="G10" s="67">
        <v>0</v>
      </c>
      <c r="H10" s="67">
        <v>0</v>
      </c>
      <c r="I10" s="67">
        <v>3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/>
      <c r="P10" s="68">
        <f>IF(E10="","",SUM(E10:O10)+(COUNTIF(E10:O10,"5*")*5))</f>
        <v>3</v>
      </c>
      <c r="Q10" s="69"/>
      <c r="R10" s="70">
        <v>0.5222222222222223</v>
      </c>
      <c r="S10" s="71" t="s">
        <v>9</v>
      </c>
      <c r="T10" s="72"/>
      <c r="U10" s="72"/>
      <c r="V10" s="73"/>
      <c r="W10" s="73"/>
      <c r="X10" s="74"/>
      <c r="Y10" s="75" t="str">
        <f>TEXT((R11-R10+0.00000000000001),"[hh].mm.ss")</f>
        <v>02.38.00</v>
      </c>
    </row>
    <row r="11" spans="1:25" ht="15" customHeight="1" thickBot="1">
      <c r="A11" s="200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03"/>
      <c r="Q11" s="103"/>
      <c r="R11" s="81">
        <v>0.6319444444444444</v>
      </c>
      <c r="S11" s="100" t="s">
        <v>10</v>
      </c>
      <c r="T11" s="83"/>
      <c r="U11" s="83"/>
      <c r="V11" s="84"/>
      <c r="W11" s="83"/>
      <c r="X11" s="85"/>
      <c r="Y11" s="86" t="str">
        <f>TEXT(IF($E9="","",(IF($E10="",P9/(15-(COUNTIF($E9:$O9,""))),(IF($E11="",(P9+P10)/(30-(COUNTIF($E9:$O9,"")+COUNTIF($E10:$O10,""))),(P9+P10+P11)/(45-(COUNTIF($E9:$O9,"")+COUNTIF($E10:$O10,"")+COUNTIF($E11:$O11,"")))))))),"0,00")</f>
        <v>0,14</v>
      </c>
    </row>
    <row r="12" spans="1:25" ht="15" customHeight="1">
      <c r="A12" s="45"/>
      <c r="B12" s="155" t="s">
        <v>58</v>
      </c>
      <c r="C12" s="156"/>
      <c r="D12" s="2" t="s">
        <v>15</v>
      </c>
      <c r="E12" s="47">
        <v>0</v>
      </c>
      <c r="F12" s="48">
        <v>0</v>
      </c>
      <c r="G12" s="48">
        <v>1</v>
      </c>
      <c r="H12" s="48">
        <v>0</v>
      </c>
      <c r="I12" s="48">
        <v>3</v>
      </c>
      <c r="J12" s="48">
        <v>0</v>
      </c>
      <c r="K12" s="48">
        <v>0</v>
      </c>
      <c r="L12" s="48">
        <v>0</v>
      </c>
      <c r="M12" s="48">
        <v>1</v>
      </c>
      <c r="N12" s="48">
        <v>0</v>
      </c>
      <c r="O12" s="48"/>
      <c r="P12" s="95">
        <f>IF(E12="","",SUM(E12:O12)+(COUNTIF(E12:O12,"5*")*5))</f>
        <v>5</v>
      </c>
      <c r="Q12" s="96">
        <v>27</v>
      </c>
      <c r="R12" s="101">
        <f>SUM(P12:P15)+IF(ISNUMBER(Q12),Q12,0)+IF(ISNUMBER(Q14),Q14,0)+IF(ISNUMBER(Q15),Q15,0)</f>
        <v>82</v>
      </c>
      <c r="S12" s="52">
        <f>COUNTIF($E12:$O12,0)+COUNTIF($E13:$O13,0)+COUNTIF($E14:$O14,0)+COUNTIF($E15:$O15,0)</f>
        <v>17</v>
      </c>
      <c r="T12" s="52">
        <f>COUNTIF($E12:$O12,1)+COUNTIF($E13:$O13,1)+COUNTIF($E14:$O14,1)+COUNTIF($E15:$O15,1)</f>
        <v>2</v>
      </c>
      <c r="U12" s="52">
        <f>COUNTIF($E12:$O12,2)+COUNTIF($E13:$O13,2)+COUNTIF($E14:$O14,2)+COUNTIF($E15:$O15,2)</f>
        <v>0</v>
      </c>
      <c r="V12" s="52">
        <f>COUNTIF($E12:$O12,3)+COUNTIF($E13:$O13,3)+COUNTIF($E14:$O14,3)+COUNTIF($E15:$O15,3)</f>
        <v>1</v>
      </c>
      <c r="W12" s="52">
        <f>COUNTIF($E12:$O12,5)+COUNTIF($E13:$O13,5)+COUNTIF($E14:$O14,5)+COUNTIF($E15:$O15,5)</f>
        <v>10</v>
      </c>
      <c r="X12" s="53">
        <f>COUNTIF($E12:$O12,"5*")+COUNTIF($E13:$O13,"5*")+COUNTIF($E14:$O14,"5*")</f>
        <v>0</v>
      </c>
      <c r="Y12" s="54">
        <f>COUNTIF($E12:$O12,20)+COUNTIF($E13:$O13,20)+COUNTIF($E14:$O14,20)</f>
        <v>0</v>
      </c>
    </row>
    <row r="13" spans="1:25" ht="15" customHeight="1" thickBot="1">
      <c r="A13" s="198" t="s">
        <v>125</v>
      </c>
      <c r="B13" s="145">
        <v>318</v>
      </c>
      <c r="C13" s="56"/>
      <c r="D13" s="57"/>
      <c r="E13" s="58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/>
      <c r="P13" s="60">
        <f>IF(E13="","",SUM(E13:O13)+(COUNTIF(E13:O13,"5*")*5))</f>
        <v>0</v>
      </c>
      <c r="Q13" s="61"/>
      <c r="R13" s="62"/>
      <c r="S13" s="63"/>
      <c r="T13" s="63"/>
      <c r="U13" s="63"/>
      <c r="V13" s="63"/>
      <c r="W13" s="63"/>
      <c r="X13" s="64"/>
      <c r="Y13" s="65"/>
    </row>
    <row r="14" spans="1:25" ht="15" customHeight="1" thickBot="1">
      <c r="A14" s="199"/>
      <c r="B14" s="160" t="s">
        <v>59</v>
      </c>
      <c r="C14" s="161"/>
      <c r="D14" s="162"/>
      <c r="E14" s="66">
        <v>5</v>
      </c>
      <c r="F14" s="67">
        <v>5</v>
      </c>
      <c r="G14" s="67">
        <v>5</v>
      </c>
      <c r="H14" s="67">
        <v>5</v>
      </c>
      <c r="I14" s="67">
        <v>5</v>
      </c>
      <c r="J14" s="67">
        <v>5</v>
      </c>
      <c r="K14" s="67">
        <v>5</v>
      </c>
      <c r="L14" s="67">
        <v>5</v>
      </c>
      <c r="M14" s="67">
        <v>5</v>
      </c>
      <c r="N14" s="67">
        <v>5</v>
      </c>
      <c r="O14" s="67"/>
      <c r="P14" s="68">
        <f>IF(E14="","",SUM(E14:O14)+(COUNTIF(E14:O14,"5*")*5))</f>
        <v>50</v>
      </c>
      <c r="Q14" s="69"/>
      <c r="R14" s="70">
        <v>0.5215277777777778</v>
      </c>
      <c r="S14" s="71" t="s">
        <v>9</v>
      </c>
      <c r="T14" s="72"/>
      <c r="U14" s="72"/>
      <c r="V14" s="73"/>
      <c r="W14" s="73"/>
      <c r="X14" s="74"/>
      <c r="Y14" s="75" t="str">
        <f>TEXT((R15-R14+0.00000000000001),"[hh].mm.ss")</f>
        <v>04.44.00</v>
      </c>
    </row>
    <row r="15" spans="1:25" ht="15" customHeight="1" thickBot="1">
      <c r="A15" s="200"/>
      <c r="B15" s="76" t="s">
        <v>86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03"/>
      <c r="Q15" s="103"/>
      <c r="R15" s="81">
        <v>0.71875</v>
      </c>
      <c r="S15" s="100" t="s">
        <v>10</v>
      </c>
      <c r="T15" s="83"/>
      <c r="U15" s="83"/>
      <c r="V15" s="84"/>
      <c r="W15" s="83"/>
      <c r="X15" s="85"/>
      <c r="Y15" s="86" t="str">
        <f>TEXT(IF($E13="","",(IF($E14="",P13/(15-(COUNTIF($E13:$O13,""))),(IF($E15="",(P13+P14)/(30-(COUNTIF($E13:$O13,"")+COUNTIF($E14:$O14,""))),(P13+P14+P15)/(45-(COUNTIF($E13:$O13,"")+COUNTIF($E14:$O14,"")+COUNTIF($E15:$O15,"")))))))),"0,00")</f>
        <v>1,79</v>
      </c>
    </row>
    <row r="16" spans="1:25" ht="15" customHeight="1">
      <c r="A16" s="45"/>
      <c r="B16" s="155" t="s">
        <v>56</v>
      </c>
      <c r="C16" s="156"/>
      <c r="D16" s="2" t="s">
        <v>15</v>
      </c>
      <c r="E16" s="47">
        <v>3</v>
      </c>
      <c r="F16" s="48">
        <v>5</v>
      </c>
      <c r="G16" s="48">
        <v>3</v>
      </c>
      <c r="H16" s="48">
        <v>5</v>
      </c>
      <c r="I16" s="48">
        <v>5</v>
      </c>
      <c r="J16" s="48">
        <v>3</v>
      </c>
      <c r="K16" s="48">
        <v>5</v>
      </c>
      <c r="L16" s="48">
        <v>3</v>
      </c>
      <c r="M16" s="48">
        <v>0</v>
      </c>
      <c r="N16" s="48">
        <v>5</v>
      </c>
      <c r="O16" s="48"/>
      <c r="P16" s="95">
        <f>IF(E16="","",SUM(E16:O16)+(COUNTIF(E16:O16,"5*")*5))</f>
        <v>37</v>
      </c>
      <c r="Q16" s="96">
        <v>28</v>
      </c>
      <c r="R16" s="101">
        <f>SUM(P16:P19)+IF(ISNUMBER(Q16),Q16,0)+IF(ISNUMBER(Q18),Q18,0)+IF(ISNUMBER(Q19),Q19,0)</f>
        <v>106</v>
      </c>
      <c r="S16" s="52">
        <f>COUNTIF($E16:$O16,0)+COUNTIF($E17:$O17,0)+COUNTIF($E18:$O18,0)+COUNTIF($E19:$O19,0)</f>
        <v>9</v>
      </c>
      <c r="T16" s="52">
        <f>COUNTIF($E16:$O16,1)+COUNTIF($E17:$O17,1)+COUNTIF($E18:$O18,1)+COUNTIF($E19:$O19,1)</f>
        <v>1</v>
      </c>
      <c r="U16" s="52">
        <f>COUNTIF($E16:$O16,2)+COUNTIF($E17:$O17,2)+COUNTIF($E18:$O18,2)+COUNTIF($E19:$O19,2)</f>
        <v>1</v>
      </c>
      <c r="V16" s="52">
        <f>COUNTIF($E16:$O16,3)+COUNTIF($E17:$O17,3)+COUNTIF($E18:$O18,3)+COUNTIF($E19:$O19,3)</f>
        <v>10</v>
      </c>
      <c r="W16" s="52">
        <f>COUNTIF($E16:$O16,5)+COUNTIF($E17:$O17,5)+COUNTIF($E18:$O18,5)+COUNTIF($E19:$O19,5)</f>
        <v>9</v>
      </c>
      <c r="X16" s="53">
        <f>COUNTIF($E16:$O16,"5*")+COUNTIF($E17:$O17,"5*")+COUNTIF($E18:$O18,"5*")</f>
        <v>0</v>
      </c>
      <c r="Y16" s="54">
        <f>COUNTIF($E16:$O16,20)+COUNTIF($E17:$O17,20)+COUNTIF($E18:$O18,20)</f>
        <v>0</v>
      </c>
    </row>
    <row r="17" spans="1:25" ht="15" customHeight="1" thickBot="1">
      <c r="A17" s="198" t="s">
        <v>126</v>
      </c>
      <c r="B17" s="145">
        <v>323</v>
      </c>
      <c r="C17" s="56"/>
      <c r="D17" s="57"/>
      <c r="E17" s="58">
        <v>0</v>
      </c>
      <c r="F17" s="59">
        <v>3</v>
      </c>
      <c r="G17" s="59">
        <v>3</v>
      </c>
      <c r="H17" s="59">
        <v>5</v>
      </c>
      <c r="I17" s="59">
        <v>5</v>
      </c>
      <c r="J17" s="59">
        <v>0</v>
      </c>
      <c r="K17" s="59">
        <v>3</v>
      </c>
      <c r="L17" s="59">
        <v>0</v>
      </c>
      <c r="M17" s="59">
        <v>0</v>
      </c>
      <c r="N17" s="59">
        <v>3</v>
      </c>
      <c r="O17" s="59"/>
      <c r="P17" s="60">
        <f>IF(E17="","",SUM(E17:O17)+(COUNTIF(E17:O17,"5*")*5))</f>
        <v>22</v>
      </c>
      <c r="Q17" s="61"/>
      <c r="R17" s="62"/>
      <c r="S17" s="63"/>
      <c r="T17" s="63"/>
      <c r="U17" s="63"/>
      <c r="V17" s="63"/>
      <c r="W17" s="63"/>
      <c r="X17" s="64"/>
      <c r="Y17" s="65"/>
    </row>
    <row r="18" spans="1:25" ht="15" customHeight="1" thickBot="1">
      <c r="A18" s="199"/>
      <c r="B18" s="160" t="s">
        <v>82</v>
      </c>
      <c r="C18" s="161"/>
      <c r="D18" s="162"/>
      <c r="E18" s="66">
        <v>1</v>
      </c>
      <c r="F18" s="67">
        <v>2</v>
      </c>
      <c r="G18" s="67">
        <v>0</v>
      </c>
      <c r="H18" s="67">
        <v>5</v>
      </c>
      <c r="I18" s="67">
        <v>3</v>
      </c>
      <c r="J18" s="67">
        <v>0</v>
      </c>
      <c r="K18" s="67">
        <v>0</v>
      </c>
      <c r="L18" s="67">
        <v>3</v>
      </c>
      <c r="M18" s="67">
        <v>0</v>
      </c>
      <c r="N18" s="67">
        <v>5</v>
      </c>
      <c r="O18" s="67"/>
      <c r="P18" s="60">
        <f>IF(E18="","",SUM(E18:O18)+(COUNTIF(E18:O18,"5*")*5))</f>
        <v>19</v>
      </c>
      <c r="Q18" s="69"/>
      <c r="R18" s="70">
        <v>0.5229166666666667</v>
      </c>
      <c r="S18" s="71" t="s">
        <v>9</v>
      </c>
      <c r="T18" s="72"/>
      <c r="U18" s="72"/>
      <c r="V18" s="73"/>
      <c r="W18" s="73"/>
      <c r="X18" s="74"/>
      <c r="Y18" s="75" t="str">
        <f>TEXT((R19-R18+0.00000000000001),"[hh].mm.ss")</f>
        <v>04.04.00</v>
      </c>
    </row>
    <row r="19" spans="1:25" ht="15" customHeight="1" thickBot="1">
      <c r="A19" s="200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03"/>
      <c r="Q19" s="103"/>
      <c r="R19" s="81">
        <v>0.6923611111111111</v>
      </c>
      <c r="S19" s="100" t="s">
        <v>10</v>
      </c>
      <c r="T19" s="83"/>
      <c r="U19" s="83"/>
      <c r="V19" s="84"/>
      <c r="W19" s="83"/>
      <c r="X19" s="85"/>
      <c r="Y19" s="86" t="str">
        <f>TEXT(IF($E17="","",(IF($E18="",P17/(15-(COUNTIF($E17:$O17,""))),(IF($E19="",(P17+P18)/(30-(COUNTIF($E17:$O17,"")+COUNTIF($E18:$O18,""))),(P17+P18+P19)/(45-(COUNTIF($E17:$O17,"")+COUNTIF($E18:$O18,"")+COUNTIF($E19:$O19,"")))))))),"0,00")</f>
        <v>1,46</v>
      </c>
    </row>
    <row r="20" ht="15" customHeight="1"/>
    <row r="21" ht="15" customHeight="1"/>
  </sheetData>
  <sheetProtection/>
  <mergeCells count="15">
    <mergeCell ref="S1:Y1"/>
    <mergeCell ref="D2:R2"/>
    <mergeCell ref="Y2:Y5"/>
    <mergeCell ref="E4:N5"/>
    <mergeCell ref="B16:C16"/>
    <mergeCell ref="A17:A19"/>
    <mergeCell ref="B18:D18"/>
    <mergeCell ref="A1:C2"/>
    <mergeCell ref="A3:R3"/>
    <mergeCell ref="A13:A15"/>
    <mergeCell ref="B14:D14"/>
    <mergeCell ref="A9:A11"/>
    <mergeCell ref="B10:D10"/>
    <mergeCell ref="B12:C12"/>
    <mergeCell ref="D1:R1"/>
  </mergeCells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X11"/>
  <sheetViews>
    <sheetView zoomScale="80" zoomScaleNormal="80" zoomScalePageLayoutView="0" workbookViewId="0" topLeftCell="A1">
      <selection activeCell="X11" sqref="A1:X11"/>
    </sheetView>
  </sheetViews>
  <sheetFormatPr defaultColWidth="9.00390625" defaultRowHeight="12.75"/>
  <cols>
    <col min="1" max="3" width="9.625" style="0" customWidth="1"/>
    <col min="4" max="4" width="10.375" style="0" customWidth="1"/>
    <col min="5" max="14" width="3.375" style="0" customWidth="1"/>
    <col min="15" max="15" width="6.375" style="0" customWidth="1"/>
    <col min="16" max="16" width="5.375" style="0" customWidth="1"/>
    <col min="17" max="17" width="9.375" style="0" customWidth="1"/>
    <col min="18" max="23" width="3.375" style="0" customWidth="1"/>
    <col min="24" max="24" width="9.375" style="0" customWidth="1"/>
  </cols>
  <sheetData>
    <row r="1" spans="1:24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64" t="s">
        <v>60</v>
      </c>
      <c r="S1" s="164"/>
      <c r="T1" s="164"/>
      <c r="U1" s="164"/>
      <c r="V1" s="164"/>
      <c r="W1" s="164"/>
      <c r="X1" s="164"/>
    </row>
    <row r="2" spans="1:24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24"/>
      <c r="S2" s="124"/>
      <c r="T2" s="124"/>
      <c r="U2" s="124"/>
      <c r="V2" s="146"/>
      <c r="W2" s="4"/>
      <c r="X2" s="201" t="s">
        <v>20</v>
      </c>
    </row>
    <row r="3" spans="1:24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202"/>
    </row>
    <row r="4" spans="1:24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202"/>
    </row>
    <row r="5" spans="1:24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03"/>
    </row>
    <row r="6" spans="1:24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55" t="s">
        <v>115</v>
      </c>
      <c r="C8" s="156"/>
      <c r="D8" s="2" t="s">
        <v>70</v>
      </c>
      <c r="E8" s="47">
        <v>2</v>
      </c>
      <c r="F8" s="48">
        <v>0</v>
      </c>
      <c r="G8" s="48">
        <v>5</v>
      </c>
      <c r="H8" s="48">
        <v>1</v>
      </c>
      <c r="I8" s="48">
        <v>5</v>
      </c>
      <c r="J8" s="48">
        <v>3</v>
      </c>
      <c r="K8" s="48">
        <v>5</v>
      </c>
      <c r="L8" s="48">
        <v>0</v>
      </c>
      <c r="M8" s="48">
        <v>1</v>
      </c>
      <c r="N8" s="48">
        <v>0</v>
      </c>
      <c r="O8" s="147">
        <f>SUM(N8,E8:N8)</f>
        <v>22</v>
      </c>
      <c r="P8" s="50"/>
      <c r="Q8" s="51">
        <f>SUM(O8:O11)+IF(ISNUMBER(P8),P8,0)+IF(ISNUMBER(P10),P10,0)+IF(ISNUMBER(P11),P11,0)</f>
        <v>55</v>
      </c>
      <c r="R8" s="52">
        <f>COUNTIF($E8:$N8,0)+COUNTIF($E9:$N9,0)+COUNTIF($E10:$N10,0)+COUNTIF($E11:$N11,0)</f>
        <v>11</v>
      </c>
      <c r="S8" s="52">
        <f>COUNTIF($E8:$N8,1)+COUNTIF($E9:$N9,1)+COUNTIF($E10:$N10,1)+COUNTIF($E11:$N11,1)</f>
        <v>4</v>
      </c>
      <c r="T8" s="52">
        <f>COUNTIF($E8:$N8,2)+COUNTIF($E9:$N9,2)+COUNTIF($E10:$N10,2)+COUNTIF($E11:$N11,2)</f>
        <v>4</v>
      </c>
      <c r="U8" s="52">
        <f>COUNTIF($E8:$N8,3)+COUNTIF($E9:$N9,3)+COUNTIF($E10:$N10,3)+COUNTIF($E11:$N11,3)</f>
        <v>6</v>
      </c>
      <c r="V8" s="52">
        <f>COUNTIF($E8:$N8,5)+COUNTIF($E9:$N9,5)+COUNTIF($E10:$N10,5)+COUNTIF($E11:$N11,5)</f>
        <v>5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98" t="s">
        <v>136</v>
      </c>
      <c r="B9" s="145">
        <v>208</v>
      </c>
      <c r="C9" s="56"/>
      <c r="D9" s="57"/>
      <c r="E9" s="58">
        <v>3</v>
      </c>
      <c r="F9" s="59">
        <v>1</v>
      </c>
      <c r="G9" s="59">
        <v>2</v>
      </c>
      <c r="H9" s="59">
        <v>0</v>
      </c>
      <c r="I9" s="59">
        <v>3</v>
      </c>
      <c r="J9" s="59">
        <v>2</v>
      </c>
      <c r="K9" s="59">
        <v>5</v>
      </c>
      <c r="L9" s="59">
        <v>0</v>
      </c>
      <c r="M9" s="59">
        <v>2</v>
      </c>
      <c r="N9" s="59">
        <v>0</v>
      </c>
      <c r="O9" s="149">
        <f>SUM(N9,E9:N9)</f>
        <v>18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99"/>
      <c r="B10" s="160" t="s">
        <v>116</v>
      </c>
      <c r="C10" s="161"/>
      <c r="D10" s="162"/>
      <c r="E10" s="66">
        <v>0</v>
      </c>
      <c r="F10" s="67">
        <v>0</v>
      </c>
      <c r="G10" s="67">
        <v>3</v>
      </c>
      <c r="H10" s="67">
        <v>0</v>
      </c>
      <c r="I10" s="67">
        <v>5</v>
      </c>
      <c r="J10" s="67">
        <v>3</v>
      </c>
      <c r="K10" s="67">
        <v>3</v>
      </c>
      <c r="L10" s="67">
        <v>0</v>
      </c>
      <c r="M10" s="67">
        <v>1</v>
      </c>
      <c r="N10" s="67">
        <v>0</v>
      </c>
      <c r="O10" s="149">
        <f>SUM(N10,E10:N10)</f>
        <v>15</v>
      </c>
      <c r="P10" s="69"/>
      <c r="Q10" s="70">
        <v>0.5208333333333334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03.47.00</v>
      </c>
    </row>
    <row r="11" spans="1:24" ht="15" customHeight="1" thickBot="1">
      <c r="A11" s="200"/>
      <c r="B11" s="76" t="s">
        <v>68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102"/>
      <c r="O11" s="148"/>
      <c r="P11" s="103"/>
      <c r="Q11" s="81">
        <v>0.6784722222222223</v>
      </c>
      <c r="R11" s="100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1,10</v>
      </c>
    </row>
    <row r="12" ht="15" customHeight="1"/>
    <row r="13" ht="15" customHeight="1"/>
  </sheetData>
  <sheetProtection/>
  <mergeCells count="10">
    <mergeCell ref="B8:C8"/>
    <mergeCell ref="A9:A11"/>
    <mergeCell ref="B10:D10"/>
    <mergeCell ref="D1:Q1"/>
    <mergeCell ref="D2:Q2"/>
    <mergeCell ref="R1:X1"/>
    <mergeCell ref="X2:X5"/>
    <mergeCell ref="A3:V3"/>
    <mergeCell ref="E4:N5"/>
    <mergeCell ref="A1:C2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Z23"/>
  <sheetViews>
    <sheetView zoomScale="80" zoomScaleNormal="80" zoomScalePageLayoutView="0" workbookViewId="0" topLeftCell="A1">
      <selection activeCell="A1" sqref="A1:Z23"/>
    </sheetView>
  </sheetViews>
  <sheetFormatPr defaultColWidth="9.00390625" defaultRowHeight="12.75"/>
  <cols>
    <col min="1" max="3" width="9.375" style="0" customWidth="1"/>
    <col min="4" max="4" width="9.625" style="0" customWidth="1"/>
    <col min="5" max="16" width="3.375" style="0" customWidth="1"/>
    <col min="17" max="17" width="6.375" style="0" customWidth="1"/>
    <col min="18" max="18" width="5.375" style="0" customWidth="1"/>
    <col min="19" max="19" width="12.00390625" style="0" customWidth="1"/>
    <col min="20" max="25" width="3.375" style="0" customWidth="1"/>
    <col min="26" max="26" width="12.50390625" style="0" customWidth="1"/>
  </cols>
  <sheetData>
    <row r="1" spans="1:26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71" t="s">
        <v>60</v>
      </c>
      <c r="U1" s="172"/>
      <c r="V1" s="172"/>
      <c r="W1" s="172"/>
      <c r="X1" s="172"/>
      <c r="Y1" s="172"/>
      <c r="Z1" s="173"/>
    </row>
    <row r="2" spans="1:26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  <c r="T2" s="4"/>
      <c r="U2" s="4"/>
      <c r="V2" s="4"/>
      <c r="W2" s="4"/>
      <c r="X2" s="4"/>
      <c r="Y2" s="5"/>
      <c r="Z2" s="195" t="s">
        <v>118</v>
      </c>
    </row>
    <row r="3" spans="1:26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6"/>
      <c r="U3" s="6"/>
      <c r="V3" s="6"/>
      <c r="W3" s="6"/>
      <c r="X3" s="6"/>
      <c r="Y3" s="6"/>
      <c r="Z3" s="196"/>
    </row>
    <row r="4" spans="1:26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1"/>
      <c r="T4" s="10"/>
      <c r="U4" s="10"/>
      <c r="V4" s="10"/>
      <c r="W4" s="10"/>
      <c r="X4" s="12"/>
      <c r="Y4" s="13"/>
      <c r="Z4" s="196"/>
    </row>
    <row r="5" spans="1:26" ht="23.2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20"/>
      <c r="R5" s="20"/>
      <c r="S5" s="21"/>
      <c r="T5" s="22"/>
      <c r="U5" s="22"/>
      <c r="V5" s="22"/>
      <c r="W5" s="20"/>
      <c r="X5" s="23"/>
      <c r="Y5" s="24"/>
      <c r="Z5" s="197"/>
    </row>
    <row r="6" spans="1:26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 t="s">
        <v>2</v>
      </c>
      <c r="R6" s="31"/>
      <c r="S6" s="32"/>
      <c r="T6" s="193" t="s">
        <v>3</v>
      </c>
      <c r="U6" s="194"/>
      <c r="V6" s="194"/>
      <c r="W6" s="194"/>
      <c r="X6" s="194"/>
      <c r="Y6" s="194"/>
      <c r="Z6" s="36"/>
    </row>
    <row r="7" spans="1:26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15</v>
      </c>
      <c r="Q7" s="39" t="s">
        <v>5</v>
      </c>
      <c r="R7" s="39" t="s">
        <v>6</v>
      </c>
      <c r="S7" s="40" t="s">
        <v>7</v>
      </c>
      <c r="T7" s="41">
        <v>0</v>
      </c>
      <c r="U7" s="42">
        <v>1</v>
      </c>
      <c r="V7" s="42">
        <v>2</v>
      </c>
      <c r="W7" s="42">
        <v>3</v>
      </c>
      <c r="X7" s="42">
        <v>5</v>
      </c>
      <c r="Y7" s="43" t="s">
        <v>8</v>
      </c>
      <c r="Z7" s="44">
        <v>20</v>
      </c>
    </row>
    <row r="8" spans="1:26" ht="15" customHeight="1">
      <c r="A8" s="45"/>
      <c r="B8" s="155" t="s">
        <v>119</v>
      </c>
      <c r="C8" s="156"/>
      <c r="D8" s="46" t="s">
        <v>15</v>
      </c>
      <c r="E8" s="47">
        <v>5</v>
      </c>
      <c r="F8" s="48">
        <v>0</v>
      </c>
      <c r="G8" s="48">
        <v>5</v>
      </c>
      <c r="H8" s="48">
        <v>3</v>
      </c>
      <c r="I8" s="48">
        <v>1</v>
      </c>
      <c r="J8" s="48">
        <v>5</v>
      </c>
      <c r="K8" s="48">
        <v>3</v>
      </c>
      <c r="L8" s="48">
        <v>0</v>
      </c>
      <c r="M8" s="48">
        <v>5</v>
      </c>
      <c r="N8" s="48">
        <v>0</v>
      </c>
      <c r="O8" s="48"/>
      <c r="P8" s="48"/>
      <c r="Q8" s="123">
        <f>SUM(E8:P8)</f>
        <v>27</v>
      </c>
      <c r="R8" s="50"/>
      <c r="S8" s="51">
        <f>SUM(Q8:Q11)+IF(ISNUMBER(R8),R8,0)+IF(ISNUMBER(R10),R10,0)+IF(ISNUMBER(R11),R11,0)</f>
        <v>83</v>
      </c>
      <c r="T8" s="52">
        <f>COUNTIF($E8:$P8,0)+COUNTIF($E9:$P9,0)+COUNTIF($E10:$P10,0)+COUNTIF($E11:$P11,0)</f>
        <v>6</v>
      </c>
      <c r="U8" s="52">
        <f>COUNTIF($E8:$P8,1)+COUNTIF($E9:$P9,1)+COUNTIF($E10:$P10,1)+COUNTIF($E11:$P11,1)</f>
        <v>3</v>
      </c>
      <c r="V8" s="52">
        <f>COUNTIF($E8:$P8,2)+COUNTIF($E9:$P9,2)+COUNTIF($E10:$P10,2)+COUNTIF($E11:$P11,2)</f>
        <v>3</v>
      </c>
      <c r="W8" s="52">
        <f>COUNTIF($E8:$P8,3)+COUNTIF($E9:$P9,3)+COUNTIF($E10:$P10,3)+COUNTIF($E11:$P11,3)</f>
        <v>8</v>
      </c>
      <c r="X8" s="52">
        <f>COUNTIF($E8:$P8,5)+COUNTIF($E9:$P9,5)+COUNTIF($E10:$P10,5)+COUNTIF($E11:$P11,5)</f>
        <v>10</v>
      </c>
      <c r="Y8" s="53">
        <f>COUNTIF($E8:$P8,"5*")+COUNTIF($E9:$P9,"5*")+COUNTIF($E10:$P10,"5*")</f>
        <v>0</v>
      </c>
      <c r="Z8" s="54">
        <f>COUNTIF($E8:$P8,20)+COUNTIF($E9:$P9,20)+COUNTIF($E10:$P10,20)</f>
        <v>0</v>
      </c>
    </row>
    <row r="9" spans="1:26" ht="15" customHeight="1" thickBot="1">
      <c r="A9" s="204" t="s">
        <v>126</v>
      </c>
      <c r="B9" s="153">
        <v>327</v>
      </c>
      <c r="C9" s="56"/>
      <c r="D9" s="57"/>
      <c r="E9" s="58">
        <v>3</v>
      </c>
      <c r="F9" s="59">
        <v>0</v>
      </c>
      <c r="G9" s="59">
        <v>2</v>
      </c>
      <c r="H9" s="59">
        <v>2</v>
      </c>
      <c r="I9" s="59">
        <v>5</v>
      </c>
      <c r="J9" s="59">
        <v>5</v>
      </c>
      <c r="K9" s="59">
        <v>3</v>
      </c>
      <c r="L9" s="59">
        <v>0</v>
      </c>
      <c r="M9" s="59">
        <v>3</v>
      </c>
      <c r="N9" s="59">
        <v>2</v>
      </c>
      <c r="O9" s="59"/>
      <c r="P9" s="59"/>
      <c r="Q9" s="106">
        <f aca="true" t="shared" si="0" ref="Q9:Q23">SUM(E9:P9)</f>
        <v>25</v>
      </c>
      <c r="R9" s="61"/>
      <c r="S9" s="62"/>
      <c r="T9" s="63"/>
      <c r="U9" s="63"/>
      <c r="V9" s="63"/>
      <c r="W9" s="63"/>
      <c r="X9" s="63"/>
      <c r="Y9" s="64"/>
      <c r="Z9" s="65"/>
    </row>
    <row r="10" spans="1:26" ht="15" customHeight="1" thickBot="1">
      <c r="A10" s="205"/>
      <c r="B10" s="160" t="s">
        <v>120</v>
      </c>
      <c r="C10" s="161"/>
      <c r="D10" s="162"/>
      <c r="E10" s="66">
        <v>3</v>
      </c>
      <c r="F10" s="67">
        <v>1</v>
      </c>
      <c r="G10" s="67">
        <v>1</v>
      </c>
      <c r="H10" s="67">
        <v>5</v>
      </c>
      <c r="I10" s="67">
        <v>3</v>
      </c>
      <c r="J10" s="67">
        <v>5</v>
      </c>
      <c r="K10" s="67">
        <v>5</v>
      </c>
      <c r="L10" s="67">
        <v>5</v>
      </c>
      <c r="M10" s="67">
        <v>3</v>
      </c>
      <c r="N10" s="67">
        <v>0</v>
      </c>
      <c r="O10" s="67"/>
      <c r="P10" s="97"/>
      <c r="Q10" s="106">
        <f t="shared" si="0"/>
        <v>31</v>
      </c>
      <c r="R10" s="107"/>
      <c r="S10" s="70">
        <v>0.5104166666666666</v>
      </c>
      <c r="T10" s="105" t="s">
        <v>9</v>
      </c>
      <c r="U10" s="72"/>
      <c r="V10" s="72"/>
      <c r="W10" s="73"/>
      <c r="X10" s="73"/>
      <c r="Y10" s="74"/>
      <c r="Z10" s="75" t="str">
        <f>TEXT((S11-S10+0.00000000000001),"[hh].mm.ss")</f>
        <v>02.05.00</v>
      </c>
    </row>
    <row r="11" spans="1:26" ht="15" customHeight="1" thickBot="1">
      <c r="A11" s="206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02"/>
      <c r="Q11" s="95">
        <f t="shared" si="0"/>
        <v>0</v>
      </c>
      <c r="R11" s="103"/>
      <c r="S11" s="81">
        <v>0.5972222222222222</v>
      </c>
      <c r="T11" s="100" t="s">
        <v>10</v>
      </c>
      <c r="U11" s="83"/>
      <c r="V11" s="83"/>
      <c r="W11" s="84"/>
      <c r="X11" s="83"/>
      <c r="Y11" s="85"/>
      <c r="Z11" s="86" t="str">
        <f>TEXT(IF($E9="","",(IF($E10="",Q9/(15-(COUNTIF($E9:$P9,""))),(IF($E11="",(Q9+Q10)/(30-(COUNTIF($E9:$P9,"")+COUNTIF($E10:$P10,""))),(Q9+Q10+Q11)/(45-(COUNTIF($E9:$P9,"")+COUNTIF($E10:$P10,"")+COUNTIF($E11:$P11,"")))))))),"0,00")</f>
        <v>2,15</v>
      </c>
    </row>
    <row r="12" spans="1:26" ht="15" customHeight="1">
      <c r="A12" s="45"/>
      <c r="B12" s="155" t="s">
        <v>33</v>
      </c>
      <c r="C12" s="156"/>
      <c r="D12" s="46" t="s">
        <v>34</v>
      </c>
      <c r="E12" s="47">
        <v>3</v>
      </c>
      <c r="F12" s="48">
        <v>0</v>
      </c>
      <c r="G12" s="48">
        <v>2</v>
      </c>
      <c r="H12" s="48">
        <v>0</v>
      </c>
      <c r="I12" s="48">
        <v>2</v>
      </c>
      <c r="J12" s="48">
        <v>3</v>
      </c>
      <c r="K12" s="48">
        <v>1</v>
      </c>
      <c r="L12" s="48">
        <v>0</v>
      </c>
      <c r="M12" s="48">
        <v>0</v>
      </c>
      <c r="N12" s="48">
        <v>0</v>
      </c>
      <c r="O12" s="48"/>
      <c r="P12" s="94"/>
      <c r="Q12" s="123">
        <f t="shared" si="0"/>
        <v>11</v>
      </c>
      <c r="R12" s="96"/>
      <c r="S12" s="101">
        <f>SUM(Q12:Q15)+IF(ISNUMBER(R12),R12,0)+IF(ISNUMBER(R14),R14,0)+IF(ISNUMBER(R15),R15,0)</f>
        <v>29</v>
      </c>
      <c r="T12" s="52">
        <f>COUNTIF($E12:$P12,0)+COUNTIF($E13:$P13,0)+COUNTIF($E14:$P14,0)+COUNTIF($E15:$P15,0)</f>
        <v>19</v>
      </c>
      <c r="U12" s="52">
        <f>COUNTIF($E12:$P12,1)+COUNTIF($E13:$P13,1)+COUNTIF($E14:$P14,1)+COUNTIF($E15:$P15,1)</f>
        <v>2</v>
      </c>
      <c r="V12" s="52">
        <f>COUNTIF($E12:$P12,2)+COUNTIF($E13:$P13,2)+COUNTIF($E14:$P14,2)+COUNTIF($E15:$P15,2)</f>
        <v>4</v>
      </c>
      <c r="W12" s="52">
        <f>COUNTIF($E12:$P12,3)+COUNTIF($E13:$P13,3)+COUNTIF($E14:$P14,3)+COUNTIF($E15:$P15,3)</f>
        <v>3</v>
      </c>
      <c r="X12" s="52">
        <f>COUNTIF($E12:$P12,5)+COUNTIF($E13:$P13,5)+COUNTIF($E14:$P14,5)+COUNTIF($E15:$P15,5)</f>
        <v>2</v>
      </c>
      <c r="Y12" s="53">
        <f>COUNTIF($E12:$P12,"5*")+COUNTIF($E13:$P13,"5*")+COUNTIF($E14:$P14,"5*")</f>
        <v>0</v>
      </c>
      <c r="Z12" s="54">
        <f>COUNTIF($E12:$P12,20)+COUNTIF($E13:$P13,20)+COUNTIF($E14:$P14,20)</f>
        <v>0</v>
      </c>
    </row>
    <row r="13" spans="1:26" ht="15" customHeight="1" thickBot="1">
      <c r="A13" s="204" t="s">
        <v>124</v>
      </c>
      <c r="B13" s="153">
        <v>206</v>
      </c>
      <c r="C13" s="56"/>
      <c r="D13" s="57"/>
      <c r="E13" s="58">
        <v>0</v>
      </c>
      <c r="F13" s="59">
        <v>5</v>
      </c>
      <c r="G13" s="59">
        <v>0</v>
      </c>
      <c r="H13" s="59">
        <v>0</v>
      </c>
      <c r="I13" s="59">
        <v>1</v>
      </c>
      <c r="J13" s="59">
        <v>0</v>
      </c>
      <c r="K13" s="59">
        <v>2</v>
      </c>
      <c r="L13" s="59">
        <v>0</v>
      </c>
      <c r="M13" s="59">
        <v>0</v>
      </c>
      <c r="N13" s="59">
        <v>0</v>
      </c>
      <c r="O13" s="59"/>
      <c r="P13" s="59"/>
      <c r="Q13" s="106">
        <f t="shared" si="0"/>
        <v>8</v>
      </c>
      <c r="R13" s="61"/>
      <c r="S13" s="62"/>
      <c r="T13" s="63"/>
      <c r="U13" s="63"/>
      <c r="V13" s="63"/>
      <c r="W13" s="63"/>
      <c r="X13" s="63"/>
      <c r="Y13" s="64"/>
      <c r="Z13" s="65"/>
    </row>
    <row r="14" spans="1:26" ht="15" customHeight="1" thickBot="1">
      <c r="A14" s="204"/>
      <c r="B14" s="89"/>
      <c r="C14" s="56" t="s">
        <v>117</v>
      </c>
      <c r="D14" s="57"/>
      <c r="E14" s="66">
        <v>0</v>
      </c>
      <c r="F14" s="67">
        <v>0</v>
      </c>
      <c r="G14" s="67">
        <v>5</v>
      </c>
      <c r="H14" s="67">
        <v>0</v>
      </c>
      <c r="I14" s="67">
        <v>0</v>
      </c>
      <c r="J14" s="67">
        <v>0</v>
      </c>
      <c r="K14" s="67">
        <v>2</v>
      </c>
      <c r="L14" s="67">
        <v>0</v>
      </c>
      <c r="M14" s="67">
        <v>3</v>
      </c>
      <c r="N14" s="67">
        <v>0</v>
      </c>
      <c r="O14" s="67"/>
      <c r="P14" s="97"/>
      <c r="Q14" s="106">
        <f t="shared" si="0"/>
        <v>10</v>
      </c>
      <c r="R14" s="107"/>
      <c r="S14" s="70">
        <v>0.5111111111111112</v>
      </c>
      <c r="T14" s="105" t="s">
        <v>9</v>
      </c>
      <c r="U14" s="72"/>
      <c r="V14" s="72"/>
      <c r="W14" s="73"/>
      <c r="X14" s="73"/>
      <c r="Y14" s="74"/>
      <c r="Z14" s="75" t="str">
        <f>TEXT((S15-S14+0.00000000000001),"[hh].mm.ss")</f>
        <v>01.57.00</v>
      </c>
    </row>
    <row r="15" spans="1:26" ht="15" customHeight="1" thickBot="1">
      <c r="A15" s="152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02"/>
      <c r="Q15" s="95">
        <f t="shared" si="0"/>
        <v>0</v>
      </c>
      <c r="R15" s="103"/>
      <c r="S15" s="81">
        <v>0.5923611111111111</v>
      </c>
      <c r="T15" s="100" t="s">
        <v>10</v>
      </c>
      <c r="U15" s="83"/>
      <c r="V15" s="83"/>
      <c r="W15" s="84"/>
      <c r="X15" s="83"/>
      <c r="Y15" s="85"/>
      <c r="Z15" s="86" t="str">
        <f>TEXT(IF($E13="","",(IF($E14="",Q13/(15-(COUNTIF($E13:$P13,""))),(IF($E15="",(Q13+Q14)/(30-(COUNTIF($E13:$P13,"")+COUNTIF($E14:$P14,""))),(Q13+Q14+Q15)/(45-(COUNTIF($E13:$P13,"")+COUNTIF($E14:$P14,"")+COUNTIF($E15:$P15,"")))))))),"0,00")</f>
        <v>0,69</v>
      </c>
    </row>
    <row r="16" spans="1:26" ht="15" customHeight="1">
      <c r="A16" s="45"/>
      <c r="B16" s="155" t="s">
        <v>121</v>
      </c>
      <c r="C16" s="156"/>
      <c r="D16" s="46" t="s">
        <v>15</v>
      </c>
      <c r="E16" s="47">
        <v>5</v>
      </c>
      <c r="F16" s="48">
        <v>5</v>
      </c>
      <c r="G16" s="48">
        <v>5</v>
      </c>
      <c r="H16" s="48">
        <v>3</v>
      </c>
      <c r="I16" s="48">
        <v>5</v>
      </c>
      <c r="J16" s="48">
        <v>5</v>
      </c>
      <c r="K16" s="48">
        <v>0</v>
      </c>
      <c r="L16" s="48">
        <v>5</v>
      </c>
      <c r="M16" s="48">
        <v>0</v>
      </c>
      <c r="N16" s="48">
        <v>5</v>
      </c>
      <c r="O16" s="48"/>
      <c r="P16" s="94"/>
      <c r="Q16" s="123">
        <f t="shared" si="0"/>
        <v>38</v>
      </c>
      <c r="R16" s="96"/>
      <c r="S16" s="101">
        <f>Q16+Q17+Q18</f>
        <v>118</v>
      </c>
      <c r="T16" s="52">
        <f>COUNTIF($E16:$P16,0)+COUNTIF($E17:$P17,0)+COUNTIF($E18:$P18,0)+COUNTIF($E19:$P19,0)</f>
        <v>2</v>
      </c>
      <c r="U16" s="52">
        <f>COUNTIF($E16:$P16,1)+COUNTIF($E17:$P17,1)+COUNTIF($E18:$P18,1)+COUNTIF($E19:$P19,1)</f>
        <v>2</v>
      </c>
      <c r="V16" s="52">
        <f>COUNTIF($E16:$P16,2)+COUNTIF($E17:$P17,2)+COUNTIF($E18:$P18,2)+COUNTIF($E19:$P19,2)</f>
        <v>0</v>
      </c>
      <c r="W16" s="52">
        <f>COUNTIF($E16:$P16,3)+COUNTIF($E17:$P17,3)+COUNTIF($E18:$P18,3)+COUNTIF($E19:$P19,3)</f>
        <v>7</v>
      </c>
      <c r="X16" s="52">
        <f>COUNTIF($E16:$P16,5)+COUNTIF($E17:$P17,5)+COUNTIF($E18:$P18,5)+COUNTIF($E19:$P19,5)</f>
        <v>19</v>
      </c>
      <c r="Y16" s="53">
        <f>COUNTIF($E16:$P16,"5*")+COUNTIF($E17:$P17,"5*")+COUNTIF($E18:$P18,"5*")</f>
        <v>0</v>
      </c>
      <c r="Z16" s="54">
        <f>COUNTIF($E16:$P16,20)+COUNTIF($E17:$P17,20)+COUNTIF($E18:$P18,20)</f>
        <v>0</v>
      </c>
    </row>
    <row r="17" spans="1:26" ht="15" customHeight="1" thickBot="1">
      <c r="A17" s="204" t="s">
        <v>134</v>
      </c>
      <c r="B17" s="153">
        <v>325</v>
      </c>
      <c r="C17" s="56"/>
      <c r="D17" s="57"/>
      <c r="E17" s="58">
        <v>5</v>
      </c>
      <c r="F17" s="59">
        <v>5</v>
      </c>
      <c r="G17" s="59">
        <v>5</v>
      </c>
      <c r="H17" s="59">
        <v>3</v>
      </c>
      <c r="I17" s="59">
        <v>5</v>
      </c>
      <c r="J17" s="59">
        <v>5</v>
      </c>
      <c r="K17" s="59">
        <v>3</v>
      </c>
      <c r="L17" s="59">
        <v>3</v>
      </c>
      <c r="M17" s="59">
        <v>1</v>
      </c>
      <c r="N17" s="59">
        <v>3</v>
      </c>
      <c r="O17" s="59"/>
      <c r="P17" s="59"/>
      <c r="Q17" s="106">
        <f t="shared" si="0"/>
        <v>38</v>
      </c>
      <c r="R17" s="61"/>
      <c r="S17" s="62"/>
      <c r="T17" s="63"/>
      <c r="U17" s="63"/>
      <c r="V17" s="63"/>
      <c r="W17" s="63"/>
      <c r="X17" s="63"/>
      <c r="Y17" s="64"/>
      <c r="Z17" s="65"/>
    </row>
    <row r="18" spans="1:26" ht="15" customHeight="1" thickBot="1">
      <c r="A18" s="205"/>
      <c r="B18" s="160" t="s">
        <v>122</v>
      </c>
      <c r="C18" s="161"/>
      <c r="D18" s="162"/>
      <c r="E18" s="66">
        <v>5</v>
      </c>
      <c r="F18" s="67">
        <v>3</v>
      </c>
      <c r="G18" s="67">
        <v>5</v>
      </c>
      <c r="H18" s="67">
        <v>5</v>
      </c>
      <c r="I18" s="67">
        <v>5</v>
      </c>
      <c r="J18" s="67">
        <v>3</v>
      </c>
      <c r="K18" s="67">
        <v>1</v>
      </c>
      <c r="L18" s="67">
        <v>5</v>
      </c>
      <c r="M18" s="67">
        <v>5</v>
      </c>
      <c r="N18" s="67">
        <v>5</v>
      </c>
      <c r="O18" s="67"/>
      <c r="P18" s="97"/>
      <c r="Q18" s="106">
        <f t="shared" si="0"/>
        <v>42</v>
      </c>
      <c r="R18" s="107"/>
      <c r="S18" s="70">
        <v>0.5118055555555555</v>
      </c>
      <c r="T18" s="105" t="s">
        <v>9</v>
      </c>
      <c r="U18" s="72"/>
      <c r="V18" s="72"/>
      <c r="W18" s="73"/>
      <c r="X18" s="73"/>
      <c r="Y18" s="74"/>
      <c r="Z18" s="75" t="str">
        <f>TEXT((S19-S18+0.00000000000001),"[hh].mm.ss")</f>
        <v>04.01.00</v>
      </c>
    </row>
    <row r="19" spans="1:26" ht="15" customHeight="1" thickBot="1">
      <c r="A19" s="206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02"/>
      <c r="Q19" s="95">
        <f t="shared" si="0"/>
        <v>0</v>
      </c>
      <c r="R19" s="103"/>
      <c r="S19" s="81">
        <v>0.6791666666666667</v>
      </c>
      <c r="T19" s="100" t="s">
        <v>10</v>
      </c>
      <c r="U19" s="83"/>
      <c r="V19" s="83"/>
      <c r="W19" s="84"/>
      <c r="X19" s="83"/>
      <c r="Y19" s="85"/>
      <c r="Z19" s="86" t="str">
        <f>TEXT(IF($E17="","",(IF($E18="",Q17/(15-(COUNTIF($E17:$P17,""))),(IF($E19="",(Q17+Q18)/(30-(COUNTIF($E17:$P17,"")+COUNTIF($E18:$P18,""))),(Q17+Q18+Q19)/(45-(COUNTIF($E17:$P17,"")+COUNTIF($E18:$P18,"")+COUNTIF($E19:$P19,"")))))))),"0,00")</f>
        <v>3,08</v>
      </c>
    </row>
    <row r="20" spans="1:26" ht="15" customHeight="1">
      <c r="A20" s="45"/>
      <c r="B20" s="155" t="s">
        <v>123</v>
      </c>
      <c r="C20" s="156"/>
      <c r="D20" s="134" t="s">
        <v>15</v>
      </c>
      <c r="E20" s="133">
        <v>5</v>
      </c>
      <c r="F20" s="108">
        <v>3</v>
      </c>
      <c r="G20" s="108">
        <v>5</v>
      </c>
      <c r="H20" s="108">
        <v>1</v>
      </c>
      <c r="I20" s="108">
        <v>5</v>
      </c>
      <c r="J20" s="108">
        <v>5</v>
      </c>
      <c r="K20" s="108">
        <v>5</v>
      </c>
      <c r="L20" s="108">
        <v>1</v>
      </c>
      <c r="M20" s="108">
        <v>0</v>
      </c>
      <c r="N20" s="108">
        <v>0</v>
      </c>
      <c r="O20" s="108"/>
      <c r="P20" s="108"/>
      <c r="Q20" s="123">
        <f t="shared" si="0"/>
        <v>30</v>
      </c>
      <c r="R20" s="112"/>
      <c r="S20" s="51">
        <f>Q20+Q21+Q22</f>
        <v>61</v>
      </c>
      <c r="T20" s="52">
        <f>COUNTIF($E20:$P20,0)+COUNTIF($E21:$P21,0)+COUNTIF($E22:$P22,0)+COUNTIF($E23:$P23,0)</f>
        <v>10</v>
      </c>
      <c r="U20" s="52">
        <f>COUNTIF($E20:$P20,1)+COUNTIF($E21:$P21,1)+COUNTIF($E22:$P22,1)+COUNTIF($E23:$P23,1)</f>
        <v>6</v>
      </c>
      <c r="V20" s="52">
        <f>COUNTIF($E20:$P20,2)+COUNTIF($E21:$P21,2)+COUNTIF($E22:$P22,2)+COUNTIF($E23:$P23,2)</f>
        <v>3</v>
      </c>
      <c r="W20" s="52">
        <f>COUNTIF($E20:$P20,3)+COUNTIF($E21:$P21,3)+COUNTIF($E22:$P22,3)+COUNTIF($E23:$P23,3)</f>
        <v>3</v>
      </c>
      <c r="X20" s="52">
        <f>COUNTIF($E20:$P20,5)+COUNTIF($E21:$P21,5)+COUNTIF($E22:$P22,5)+COUNTIF($E23:$P23,5)</f>
        <v>8</v>
      </c>
      <c r="Y20" s="53">
        <f>COUNTIF($E20:$P20,"5*")+COUNTIF($E21:$P21,"5*")+COUNTIF($E22:$P22,"5*")</f>
        <v>0</v>
      </c>
      <c r="Z20" s="54">
        <f>COUNTIF($E20:$P20,20)+COUNTIF($E21:$P21,20)+COUNTIF($E22:$P22,20)</f>
        <v>0</v>
      </c>
    </row>
    <row r="21" spans="1:26" ht="15" customHeight="1" thickBot="1">
      <c r="A21" s="204" t="s">
        <v>125</v>
      </c>
      <c r="B21" s="153">
        <v>333</v>
      </c>
      <c r="C21" s="56"/>
      <c r="D21" s="131"/>
      <c r="E21" s="130">
        <v>3</v>
      </c>
      <c r="F21" s="97">
        <v>0</v>
      </c>
      <c r="G21" s="97">
        <v>2</v>
      </c>
      <c r="H21" s="97">
        <v>5</v>
      </c>
      <c r="I21" s="97">
        <v>2</v>
      </c>
      <c r="J21" s="97">
        <v>0</v>
      </c>
      <c r="K21" s="97">
        <v>3</v>
      </c>
      <c r="L21" s="97">
        <v>0</v>
      </c>
      <c r="M21" s="97">
        <v>0</v>
      </c>
      <c r="N21" s="97">
        <v>1</v>
      </c>
      <c r="O21" s="97"/>
      <c r="P21" s="97"/>
      <c r="Q21" s="106">
        <f t="shared" si="0"/>
        <v>16</v>
      </c>
      <c r="R21" s="107"/>
      <c r="S21" s="70"/>
      <c r="T21" s="63"/>
      <c r="U21" s="63"/>
      <c r="V21" s="63"/>
      <c r="W21" s="63"/>
      <c r="X21" s="63"/>
      <c r="Y21" s="64"/>
      <c r="Z21" s="65"/>
    </row>
    <row r="22" spans="1:26" ht="15" customHeight="1" thickBot="1">
      <c r="A22" s="205"/>
      <c r="B22" s="160" t="s">
        <v>117</v>
      </c>
      <c r="C22" s="161"/>
      <c r="D22" s="162"/>
      <c r="E22" s="130">
        <v>5</v>
      </c>
      <c r="F22" s="97">
        <v>0</v>
      </c>
      <c r="G22" s="97">
        <v>5</v>
      </c>
      <c r="H22" s="97">
        <v>1</v>
      </c>
      <c r="I22" s="97">
        <v>0</v>
      </c>
      <c r="J22" s="97">
        <v>0</v>
      </c>
      <c r="K22" s="97">
        <v>1</v>
      </c>
      <c r="L22" s="97">
        <v>2</v>
      </c>
      <c r="M22" s="97">
        <v>0</v>
      </c>
      <c r="N22" s="97">
        <v>1</v>
      </c>
      <c r="O22" s="97"/>
      <c r="P22" s="97"/>
      <c r="Q22" s="106">
        <f t="shared" si="0"/>
        <v>15</v>
      </c>
      <c r="R22" s="107"/>
      <c r="S22" s="70">
        <v>0.5125000000000001</v>
      </c>
      <c r="T22" s="105" t="s">
        <v>9</v>
      </c>
      <c r="U22" s="72"/>
      <c r="V22" s="72"/>
      <c r="W22" s="73"/>
      <c r="X22" s="73"/>
      <c r="Y22" s="74"/>
      <c r="Z22" s="75" t="str">
        <f>TEXT((S23-S22+0.00000000000001),"[hh].mm.ss")</f>
        <v>03.52.00</v>
      </c>
    </row>
    <row r="23" spans="1:26" ht="15" customHeight="1" thickBot="1">
      <c r="A23" s="206"/>
      <c r="B23" s="76"/>
      <c r="C23" s="77"/>
      <c r="D23" s="78"/>
      <c r="E23" s="13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48">
        <f t="shared" si="0"/>
        <v>0</v>
      </c>
      <c r="R23" s="103"/>
      <c r="S23" s="81">
        <v>0.6736111111111112</v>
      </c>
      <c r="T23" s="100" t="s">
        <v>10</v>
      </c>
      <c r="U23" s="83"/>
      <c r="V23" s="83"/>
      <c r="W23" s="84"/>
      <c r="X23" s="83"/>
      <c r="Y23" s="85"/>
      <c r="Z23" s="86" t="str">
        <f>TEXT(IF($E21="","",(IF($E22="",Q21/(15-(COUNTIF($E21:$P21,""))),(IF($E23="",(Q21+Q22)/(30-(COUNTIF($E21:$P21,"")+COUNTIF($E22:$P22,""))),(Q21+Q22+Q23)/(45-(COUNTIF($E21:$P21,"")+COUNTIF($E22:$P22,"")+COUNTIF($E23:$P23,"")))))))),"0,00")</f>
        <v>1,19</v>
      </c>
    </row>
    <row r="24" ht="15" customHeight="1"/>
  </sheetData>
  <sheetProtection/>
  <mergeCells count="19">
    <mergeCell ref="A1:C2"/>
    <mergeCell ref="D1:S1"/>
    <mergeCell ref="T1:Z1"/>
    <mergeCell ref="D2:S2"/>
    <mergeCell ref="Z2:Z5"/>
    <mergeCell ref="A3:S3"/>
    <mergeCell ref="E4:N5"/>
    <mergeCell ref="T6:Y6"/>
    <mergeCell ref="B8:C8"/>
    <mergeCell ref="A9:A11"/>
    <mergeCell ref="B10:D10"/>
    <mergeCell ref="B12:C12"/>
    <mergeCell ref="A13:A14"/>
    <mergeCell ref="B16:C16"/>
    <mergeCell ref="A17:A19"/>
    <mergeCell ref="B18:D18"/>
    <mergeCell ref="B20:C20"/>
    <mergeCell ref="A21:A23"/>
    <mergeCell ref="B22:D22"/>
  </mergeCells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3"/>
  <sheetViews>
    <sheetView zoomScale="80" zoomScaleNormal="80" zoomScalePageLayoutView="0" workbookViewId="0" topLeftCell="A1">
      <selection activeCell="AC23" sqref="A1:AC23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3" width="7.625" style="0" customWidth="1"/>
    <col min="4" max="4" width="8.0039062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39.75" customHeight="1" thickBot="1">
      <c r="A1" s="163"/>
      <c r="B1" s="164"/>
      <c r="C1" s="165"/>
      <c r="D1" s="179" t="s">
        <v>133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71" t="s">
        <v>60</v>
      </c>
      <c r="X1" s="172"/>
      <c r="Y1" s="172"/>
      <c r="Z1" s="172"/>
      <c r="AA1" s="172"/>
      <c r="AB1" s="172"/>
      <c r="AC1" s="173"/>
    </row>
    <row r="2" spans="1:29" ht="39.75" customHeight="1" thickBot="1">
      <c r="A2" s="166"/>
      <c r="B2" s="167"/>
      <c r="C2" s="168"/>
      <c r="D2" s="176" t="s">
        <v>77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4"/>
      <c r="X2" s="4"/>
      <c r="Y2" s="4"/>
      <c r="Z2" s="4"/>
      <c r="AA2" s="4"/>
      <c r="AB2" s="5"/>
      <c r="AC2" s="201" t="s">
        <v>87</v>
      </c>
    </row>
    <row r="3" spans="1:29" ht="30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6"/>
      <c r="X3" s="6"/>
      <c r="Y3" s="6"/>
      <c r="Z3" s="6"/>
      <c r="AA3" s="6"/>
      <c r="AB3" s="6"/>
      <c r="AC3" s="202"/>
    </row>
    <row r="4" spans="1:29" ht="15" customHeight="1">
      <c r="A4" s="8">
        <v>0</v>
      </c>
      <c r="B4" s="9"/>
      <c r="C4" s="10"/>
      <c r="D4" s="10"/>
      <c r="E4" s="174" t="s">
        <v>76</v>
      </c>
      <c r="F4" s="174"/>
      <c r="G4" s="174"/>
      <c r="H4" s="174"/>
      <c r="I4" s="174"/>
      <c r="J4" s="174"/>
      <c r="K4" s="174"/>
      <c r="L4" s="174"/>
      <c r="M4" s="174"/>
      <c r="N4" s="174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202"/>
    </row>
    <row r="5" spans="1:29" ht="15" customHeight="1" thickBot="1">
      <c r="A5" s="15"/>
      <c r="B5" s="16"/>
      <c r="C5" s="17"/>
      <c r="D5" s="17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03"/>
    </row>
    <row r="6" spans="1:29" ht="15" customHeight="1">
      <c r="A6" s="26"/>
      <c r="B6" s="141" t="s">
        <v>83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43" t="s">
        <v>18</v>
      </c>
      <c r="B7" s="14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5" t="s">
        <v>41</v>
      </c>
      <c r="C8" s="156"/>
      <c r="D8" s="2" t="s">
        <v>15</v>
      </c>
      <c r="E8" s="47">
        <v>5</v>
      </c>
      <c r="F8" s="48">
        <v>1</v>
      </c>
      <c r="G8" s="48">
        <v>0</v>
      </c>
      <c r="H8" s="48">
        <v>0</v>
      </c>
      <c r="I8" s="48">
        <v>2</v>
      </c>
      <c r="J8" s="48">
        <v>0</v>
      </c>
      <c r="K8" s="48">
        <v>1</v>
      </c>
      <c r="L8" s="48">
        <v>0</v>
      </c>
      <c r="M8" s="48"/>
      <c r="N8" s="48"/>
      <c r="O8" s="48"/>
      <c r="P8" s="48"/>
      <c r="Q8" s="48"/>
      <c r="R8" s="48"/>
      <c r="S8" s="48"/>
      <c r="T8" s="49">
        <f>IF(E8="","",SUM(E8:S8)+(COUNTIF(E8:S8,"5*")*5))</f>
        <v>9</v>
      </c>
      <c r="U8" s="50"/>
      <c r="V8" s="51">
        <f>SUM(T8:T11)+IF(ISNUMBER(U8),U8,0)+IF(ISNUMBER(U10),U10,0)+IF(ISNUMBER(U11),U11,0)</f>
        <v>27</v>
      </c>
      <c r="W8" s="52">
        <f>COUNTIF($E8:$S8,0)+COUNTIF($E9:$S9,0)+COUNTIF($E10:$S10,0)+COUNTIF($E11:$S11,0)</f>
        <v>14</v>
      </c>
      <c r="X8" s="52">
        <f>COUNTIF($E8:$S8,1)+COUNTIF($E9:$S9,1)+COUNTIF($E10:$S10,1)+COUNTIF($E11:$S11,1)</f>
        <v>4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2</v>
      </c>
      <c r="AA8" s="52">
        <f>COUNTIF($E8:$S8,5)+COUNTIF($E9:$S9,5)+COUNTIF($E10:$S10,5)+COUNTIF($E11:$S11,5)</f>
        <v>3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98" t="s">
        <v>124</v>
      </c>
      <c r="B9" s="145">
        <v>310</v>
      </c>
      <c r="C9" s="56"/>
      <c r="D9" s="57"/>
      <c r="E9" s="58">
        <v>1</v>
      </c>
      <c r="F9" s="59">
        <v>0</v>
      </c>
      <c r="G9" s="59">
        <v>3</v>
      </c>
      <c r="H9" s="59">
        <v>0</v>
      </c>
      <c r="I9" s="59">
        <v>5</v>
      </c>
      <c r="J9" s="59">
        <v>0</v>
      </c>
      <c r="K9" s="59">
        <v>0</v>
      </c>
      <c r="L9" s="59">
        <v>0</v>
      </c>
      <c r="M9" s="59"/>
      <c r="N9" s="59"/>
      <c r="O9" s="59"/>
      <c r="P9" s="59"/>
      <c r="Q9" s="59"/>
      <c r="R9" s="59"/>
      <c r="S9" s="59"/>
      <c r="T9" s="60">
        <f>IF(E9="","",SUM(E9:S9)+(COUNTIF(E9:S9,"5*")*5))</f>
        <v>9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99"/>
      <c r="B10" s="160" t="s">
        <v>42</v>
      </c>
      <c r="C10" s="161"/>
      <c r="D10" s="162"/>
      <c r="E10" s="66">
        <v>1</v>
      </c>
      <c r="F10" s="67">
        <v>0</v>
      </c>
      <c r="G10" s="67">
        <v>3</v>
      </c>
      <c r="H10" s="67">
        <v>0</v>
      </c>
      <c r="I10" s="67">
        <v>0</v>
      </c>
      <c r="J10" s="67">
        <v>5</v>
      </c>
      <c r="K10" s="67">
        <v>0</v>
      </c>
      <c r="L10" s="67">
        <v>0</v>
      </c>
      <c r="M10" s="67"/>
      <c r="N10" s="67"/>
      <c r="O10" s="67"/>
      <c r="P10" s="67"/>
      <c r="Q10" s="67"/>
      <c r="R10" s="67"/>
      <c r="S10" s="67"/>
      <c r="T10" s="68">
        <f>IF(E10="","",SUM(E10:S10)+(COUNTIF(E10:S10,"5*")*5))</f>
        <v>9</v>
      </c>
      <c r="U10" s="69"/>
      <c r="V10" s="70">
        <v>0.4173611111111111</v>
      </c>
      <c r="W10" s="71" t="s">
        <v>9</v>
      </c>
      <c r="X10" s="72"/>
      <c r="Y10" s="72"/>
      <c r="Z10" s="73"/>
      <c r="AA10" s="73"/>
      <c r="AB10" s="74"/>
      <c r="AC10" s="75" t="str">
        <f>TEXT((V11-V10+0.00000000000001),"[hh].mm.ss")</f>
        <v>01.56.00</v>
      </c>
    </row>
    <row r="11" spans="1:29" ht="15" customHeight="1" thickBot="1">
      <c r="A11" s="200"/>
      <c r="B11" s="76" t="s">
        <v>43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02"/>
      <c r="S11" s="102"/>
      <c r="T11" s="103"/>
      <c r="U11" s="103"/>
      <c r="V11" s="104">
        <v>0.4979166666666666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1,13</v>
      </c>
    </row>
    <row r="12" spans="1:29" ht="15" customHeight="1">
      <c r="A12" s="45"/>
      <c r="B12" s="155" t="s">
        <v>63</v>
      </c>
      <c r="C12" s="156"/>
      <c r="D12" s="2" t="s">
        <v>64</v>
      </c>
      <c r="E12" s="47">
        <v>5</v>
      </c>
      <c r="F12" s="48">
        <v>5</v>
      </c>
      <c r="G12" s="48">
        <v>3</v>
      </c>
      <c r="H12" s="48">
        <v>3</v>
      </c>
      <c r="I12" s="48">
        <v>3</v>
      </c>
      <c r="J12" s="48">
        <v>3</v>
      </c>
      <c r="K12" s="48">
        <v>3</v>
      </c>
      <c r="L12" s="48">
        <v>3</v>
      </c>
      <c r="M12" s="48"/>
      <c r="N12" s="48"/>
      <c r="O12" s="48"/>
      <c r="P12" s="48"/>
      <c r="Q12" s="48"/>
      <c r="R12" s="94"/>
      <c r="S12" s="94"/>
      <c r="T12" s="95">
        <f>IF(E12="","",SUM(E12:S12)+(COUNTIF(E12:S12,"5*")*5))</f>
        <v>28</v>
      </c>
      <c r="U12" s="96"/>
      <c r="V12" s="101">
        <f>SUM(T12:T15)+IF(ISNUMBER(U12),U12,0)+IF(ISNUMBER(U14),U14,0)+IF(ISNUMBER(U15),U15,0)</f>
        <v>76</v>
      </c>
      <c r="W12" s="52">
        <f>COUNTIF($E12:$S12,0)+COUNTIF($E13:$S13,0)+COUNTIF($E14:$S14,0)+COUNTIF($E15:$S15,0)</f>
        <v>0</v>
      </c>
      <c r="X12" s="52">
        <f>COUNTIF($E12:$S12,1)+COUNTIF($E13:$S13,1)+COUNTIF($E14:$S14,1)+COUNTIF($E15:$S15,1)</f>
        <v>0</v>
      </c>
      <c r="Y12" s="52">
        <f>COUNTIF($E12:$S12,2)+COUNTIF($E13:$S13,2)+COUNTIF($E14:$S14,2)+COUNTIF($E15:$S15,2)</f>
        <v>2</v>
      </c>
      <c r="Z12" s="52">
        <f>COUNTIF($E12:$S12,3)+COUNTIF($E13:$S13,3)+COUNTIF($E14:$S14,3)+COUNTIF($E15:$S15,3)</f>
        <v>19</v>
      </c>
      <c r="AA12" s="52">
        <f>COUNTIF($E12:$S12,5)+COUNTIF($E13:$S13,5)+COUNTIF($E14:$S14,5)+COUNTIF($E15:$S15,5)</f>
        <v>3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98" t="s">
        <v>127</v>
      </c>
      <c r="B13" s="145">
        <v>330</v>
      </c>
      <c r="C13" s="56"/>
      <c r="D13" s="57"/>
      <c r="E13" s="58">
        <v>3</v>
      </c>
      <c r="F13" s="59">
        <v>3</v>
      </c>
      <c r="G13" s="59">
        <v>2</v>
      </c>
      <c r="H13" s="59">
        <v>3</v>
      </c>
      <c r="I13" s="59">
        <v>3</v>
      </c>
      <c r="J13" s="59">
        <v>3</v>
      </c>
      <c r="K13" s="59">
        <v>3</v>
      </c>
      <c r="L13" s="59">
        <v>3</v>
      </c>
      <c r="M13" s="59"/>
      <c r="N13" s="59"/>
      <c r="O13" s="59"/>
      <c r="P13" s="59"/>
      <c r="Q13" s="59"/>
      <c r="R13" s="59"/>
      <c r="S13" s="59"/>
      <c r="T13" s="60">
        <f>IF(E13="","",SUM(E13:S13)+(COUNTIF(E13:S13,"5*")*5))</f>
        <v>23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99"/>
      <c r="B14" s="160" t="s">
        <v>42</v>
      </c>
      <c r="C14" s="161"/>
      <c r="D14" s="162"/>
      <c r="E14" s="66">
        <v>3</v>
      </c>
      <c r="F14" s="67">
        <v>5</v>
      </c>
      <c r="G14" s="67">
        <v>2</v>
      </c>
      <c r="H14" s="67">
        <v>3</v>
      </c>
      <c r="I14" s="67">
        <v>3</v>
      </c>
      <c r="J14" s="67">
        <v>3</v>
      </c>
      <c r="K14" s="67">
        <v>3</v>
      </c>
      <c r="L14" s="67">
        <v>3</v>
      </c>
      <c r="M14" s="67"/>
      <c r="N14" s="67"/>
      <c r="O14" s="67"/>
      <c r="P14" s="67"/>
      <c r="Q14" s="67"/>
      <c r="R14" s="67"/>
      <c r="S14" s="67"/>
      <c r="T14" s="68">
        <f>IF(E14="","",SUM(E14:S14)+(COUNTIF(E14:S14,"5*")*5))</f>
        <v>25</v>
      </c>
      <c r="U14" s="69"/>
      <c r="V14" s="70">
        <v>0.4222222222222222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00.58.00</v>
      </c>
    </row>
    <row r="15" spans="1:29" ht="15" customHeight="1" thickBot="1">
      <c r="A15" s="200"/>
      <c r="B15" s="76" t="s">
        <v>65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02"/>
      <c r="S15" s="102"/>
      <c r="T15" s="103"/>
      <c r="U15" s="103"/>
      <c r="V15" s="104">
        <v>0.46249999999999997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3,00</v>
      </c>
    </row>
    <row r="16" spans="1:29" ht="13.5">
      <c r="A16" s="45"/>
      <c r="B16" s="155" t="s">
        <v>89</v>
      </c>
      <c r="C16" s="156"/>
      <c r="D16" s="2" t="s">
        <v>15</v>
      </c>
      <c r="E16" s="47">
        <v>3</v>
      </c>
      <c r="F16" s="48">
        <v>3</v>
      </c>
      <c r="G16" s="48">
        <v>3</v>
      </c>
      <c r="H16" s="48">
        <v>3</v>
      </c>
      <c r="I16" s="48">
        <v>1</v>
      </c>
      <c r="J16" s="48">
        <v>3</v>
      </c>
      <c r="K16" s="48">
        <v>3</v>
      </c>
      <c r="L16" s="48">
        <v>3</v>
      </c>
      <c r="M16" s="48"/>
      <c r="N16" s="48"/>
      <c r="O16" s="48"/>
      <c r="P16" s="48"/>
      <c r="Q16" s="48"/>
      <c r="R16" s="94"/>
      <c r="S16" s="94"/>
      <c r="T16" s="95">
        <f>IF(E16="","",SUM(E16:S16)+(COUNTIF(E16:S16,"5*")*5))</f>
        <v>22</v>
      </c>
      <c r="U16" s="96"/>
      <c r="V16" s="101">
        <f>SUM(T16:T19)+IF(ISNUMBER(U16),U16,0)+IF(ISNUMBER(U18),U18,0)+IF(ISNUMBER(U19),U19,0)</f>
        <v>51</v>
      </c>
      <c r="W16" s="52">
        <f>COUNTIF($E16:$S16,0)+COUNTIF($E17:$S17,0)+COUNTIF($E18:$S18,0)+COUNTIF($E19:$S19,0)</f>
        <v>5</v>
      </c>
      <c r="X16" s="52">
        <f>COUNTIF($E16:$S16,1)+COUNTIF($E17:$S17,1)+COUNTIF($E18:$S18,1)+COUNTIF($E19:$S19,1)</f>
        <v>2</v>
      </c>
      <c r="Y16" s="52">
        <f>COUNTIF($E16:$S16,2)+COUNTIF($E17:$S17,2)+COUNTIF($E18:$S18,2)+COUNTIF($E19:$S19,2)</f>
        <v>2</v>
      </c>
      <c r="Z16" s="52">
        <f>COUNTIF($E16:$S16,3)+COUNTIF($E17:$S17,3)+COUNTIF($E18:$S18,3)+COUNTIF($E19:$S19,3)</f>
        <v>15</v>
      </c>
      <c r="AA16" s="52">
        <f>COUNTIF($E16:$S16,5)+COUNTIF($E17:$S17,5)+COUNTIF($E18:$S18,5)+COUNTIF($E19:$S19,5)</f>
        <v>0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thickBot="1">
      <c r="A17" s="198" t="s">
        <v>126</v>
      </c>
      <c r="B17" s="145">
        <v>328</v>
      </c>
      <c r="C17" s="56"/>
      <c r="D17" s="57"/>
      <c r="E17" s="58">
        <v>3</v>
      </c>
      <c r="F17" s="59">
        <v>3</v>
      </c>
      <c r="G17" s="59">
        <v>2</v>
      </c>
      <c r="H17" s="59">
        <v>3</v>
      </c>
      <c r="I17" s="59">
        <v>1</v>
      </c>
      <c r="J17" s="59">
        <v>0</v>
      </c>
      <c r="K17" s="59">
        <v>3</v>
      </c>
      <c r="L17" s="59">
        <v>0</v>
      </c>
      <c r="M17" s="59"/>
      <c r="N17" s="59"/>
      <c r="O17" s="59"/>
      <c r="P17" s="59"/>
      <c r="Q17" s="59"/>
      <c r="R17" s="59"/>
      <c r="S17" s="59"/>
      <c r="T17" s="60">
        <f>IF(E17="","",SUM(E17:S17)+(COUNTIF(E17:S17,"5*")*5))</f>
        <v>15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4.25" thickBot="1">
      <c r="A18" s="199"/>
      <c r="B18" s="160"/>
      <c r="C18" s="161"/>
      <c r="D18" s="162"/>
      <c r="E18" s="66">
        <v>0</v>
      </c>
      <c r="F18" s="67">
        <v>3</v>
      </c>
      <c r="G18" s="67">
        <v>2</v>
      </c>
      <c r="H18" s="67">
        <v>3</v>
      </c>
      <c r="I18" s="67">
        <v>0</v>
      </c>
      <c r="J18" s="67">
        <v>3</v>
      </c>
      <c r="K18" s="67">
        <v>3</v>
      </c>
      <c r="L18" s="67">
        <v>0</v>
      </c>
      <c r="M18" s="67"/>
      <c r="N18" s="67"/>
      <c r="O18" s="67"/>
      <c r="P18" s="67"/>
      <c r="Q18" s="67"/>
      <c r="R18" s="67"/>
      <c r="S18" s="67"/>
      <c r="T18" s="68">
        <f>IF(E18="","",SUM(E18:S18)+(COUNTIF(E18:S18,"5*")*5))</f>
        <v>14</v>
      </c>
      <c r="U18" s="69"/>
      <c r="V18" s="70">
        <v>0.42430555555555555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01.46.00</v>
      </c>
    </row>
    <row r="19" spans="1:29" ht="14.25" thickBot="1">
      <c r="A19" s="200"/>
      <c r="B19" s="76" t="s">
        <v>65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2"/>
      <c r="S19" s="102"/>
      <c r="T19" s="103"/>
      <c r="U19" s="103"/>
      <c r="V19" s="104">
        <v>0.4979166666666666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1,81</v>
      </c>
    </row>
    <row r="20" spans="1:29" ht="13.5">
      <c r="A20" s="45"/>
      <c r="B20" s="155" t="s">
        <v>33</v>
      </c>
      <c r="C20" s="156"/>
      <c r="D20" s="2" t="s">
        <v>34</v>
      </c>
      <c r="E20" s="47">
        <v>5</v>
      </c>
      <c r="F20" s="48">
        <v>0</v>
      </c>
      <c r="G20" s="48">
        <v>2</v>
      </c>
      <c r="H20" s="48">
        <v>1</v>
      </c>
      <c r="I20" s="48">
        <v>0</v>
      </c>
      <c r="J20" s="48">
        <v>2</v>
      </c>
      <c r="K20" s="48">
        <v>3</v>
      </c>
      <c r="L20" s="48">
        <v>3</v>
      </c>
      <c r="M20" s="48"/>
      <c r="N20" s="48"/>
      <c r="O20" s="48"/>
      <c r="P20" s="48"/>
      <c r="Q20" s="48"/>
      <c r="R20" s="94"/>
      <c r="S20" s="94"/>
      <c r="T20" s="95">
        <f>IF(E20="","",SUM(E20:S20)+(COUNTIF(E20:S20,"5*")*5))</f>
        <v>16</v>
      </c>
      <c r="U20" s="96"/>
      <c r="V20" s="101">
        <f>SUM(T20:T23)+IF(ISNUMBER(U20),U20,0)+IF(ISNUMBER(U22),U22,0)+IF(ISNUMBER(U23),U23,0)</f>
        <v>38</v>
      </c>
      <c r="W20" s="52">
        <f>COUNTIF($E20:$S20,0)+COUNTIF($E21:$S21,0)+COUNTIF($E22:$S22,0)+COUNTIF($E23:$S23,0)</f>
        <v>11</v>
      </c>
      <c r="X20" s="52">
        <f>COUNTIF($E20:$S20,1)+COUNTIF($E21:$S21,1)+COUNTIF($E22:$S22,1)+COUNTIF($E23:$S23,1)</f>
        <v>2</v>
      </c>
      <c r="Y20" s="52">
        <f>COUNTIF($E20:$S20,2)+COUNTIF($E21:$S21,2)+COUNTIF($E22:$S22,2)+COUNTIF($E23:$S23,2)</f>
        <v>3</v>
      </c>
      <c r="Z20" s="52">
        <f>COUNTIF($E20:$S20,3)+COUNTIF($E21:$S21,3)+COUNTIF($E22:$S22,3)+COUNTIF($E23:$S23,3)</f>
        <v>5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198" t="s">
        <v>125</v>
      </c>
      <c r="B21" s="145">
        <v>324</v>
      </c>
      <c r="C21" s="56"/>
      <c r="D21" s="57"/>
      <c r="E21" s="58">
        <v>0</v>
      </c>
      <c r="F21" s="59">
        <v>3</v>
      </c>
      <c r="G21" s="59">
        <v>0</v>
      </c>
      <c r="H21" s="59">
        <v>0</v>
      </c>
      <c r="I21" s="59">
        <v>0</v>
      </c>
      <c r="J21" s="59">
        <v>5</v>
      </c>
      <c r="K21" s="59">
        <v>5</v>
      </c>
      <c r="L21" s="59">
        <v>0</v>
      </c>
      <c r="M21" s="59"/>
      <c r="N21" s="59"/>
      <c r="O21" s="59"/>
      <c r="P21" s="59"/>
      <c r="Q21" s="59"/>
      <c r="R21" s="59"/>
      <c r="S21" s="59"/>
      <c r="T21" s="60">
        <f>IF(E21="","",SUM(E21:S21)+(COUNTIF(E21:S21,"5*")*5))</f>
        <v>13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4.25" thickBot="1">
      <c r="A22" s="199"/>
      <c r="B22" s="160" t="s">
        <v>90</v>
      </c>
      <c r="C22" s="161"/>
      <c r="D22" s="162"/>
      <c r="E22" s="66">
        <v>1</v>
      </c>
      <c r="F22" s="67">
        <v>3</v>
      </c>
      <c r="G22" s="67">
        <v>2</v>
      </c>
      <c r="H22" s="67">
        <v>0</v>
      </c>
      <c r="I22" s="67">
        <v>0</v>
      </c>
      <c r="J22" s="67">
        <v>0</v>
      </c>
      <c r="K22" s="67">
        <v>3</v>
      </c>
      <c r="L22" s="67">
        <v>0</v>
      </c>
      <c r="M22" s="67"/>
      <c r="N22" s="67"/>
      <c r="O22" s="67"/>
      <c r="P22" s="67"/>
      <c r="Q22" s="67"/>
      <c r="R22" s="67"/>
      <c r="S22" s="67"/>
      <c r="T22" s="68">
        <f>IF(E22="","",SUM(E22:S22)+(COUNTIF(E22:S22,"5*")*5))</f>
        <v>9</v>
      </c>
      <c r="U22" s="69"/>
      <c r="V22" s="70">
        <v>0.4236111111111111</v>
      </c>
      <c r="W22" s="71" t="s">
        <v>9</v>
      </c>
      <c r="X22" s="72"/>
      <c r="Y22" s="72"/>
      <c r="Z22" s="73"/>
      <c r="AA22" s="73"/>
      <c r="AB22" s="74"/>
      <c r="AC22" s="75" t="str">
        <f>TEXT((V23-V22+0.00000000000001),"[hh].mm.ss")</f>
        <v>00.57.00</v>
      </c>
    </row>
    <row r="23" spans="1:29" ht="14.25" thickBot="1">
      <c r="A23" s="200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02"/>
      <c r="S23" s="102"/>
      <c r="T23" s="103"/>
      <c r="U23" s="103"/>
      <c r="V23" s="104">
        <v>0.46319444444444446</v>
      </c>
      <c r="W23" s="100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1,38</v>
      </c>
    </row>
  </sheetData>
  <sheetProtection/>
  <mergeCells count="19">
    <mergeCell ref="B8:C8"/>
    <mergeCell ref="A9:A11"/>
    <mergeCell ref="B10:D10"/>
    <mergeCell ref="A1:C2"/>
    <mergeCell ref="D1:V1"/>
    <mergeCell ref="W1:AC1"/>
    <mergeCell ref="D2:V2"/>
    <mergeCell ref="AC2:AC5"/>
    <mergeCell ref="A3:V3"/>
    <mergeCell ref="E4:N5"/>
    <mergeCell ref="B20:C20"/>
    <mergeCell ref="A21:A23"/>
    <mergeCell ref="B22:D22"/>
    <mergeCell ref="A13:A15"/>
    <mergeCell ref="B14:D14"/>
    <mergeCell ref="B12:C12"/>
    <mergeCell ref="B16:C16"/>
    <mergeCell ref="A17:A19"/>
    <mergeCell ref="B18:D18"/>
  </mergeCells>
  <printOptions/>
  <pageMargins left="0.7" right="0.7" top="0.787401575" bottom="0.7874015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</cp:lastModifiedBy>
  <cp:lastPrinted>2017-07-22T16:38:22Z</cp:lastPrinted>
  <dcterms:created xsi:type="dcterms:W3CDTF">1997-01-24T11:07:25Z</dcterms:created>
  <dcterms:modified xsi:type="dcterms:W3CDTF">2017-07-23T20:27:08Z</dcterms:modified>
  <cp:category/>
  <cp:version/>
  <cp:contentType/>
  <cp:contentStatus/>
</cp:coreProperties>
</file>